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30" tabRatio="599"/>
  </bookViews>
  <sheets>
    <sheet name="Plan" sheetId="2" r:id="rId1"/>
    <sheet name="OSA" sheetId="3" r:id="rId2"/>
  </sheets>
  <definedNames>
    <definedName name="_xlnm._FilterDatabase" localSheetId="0" hidden="1">Plan!$D$1:$D$311</definedName>
    <definedName name="A">Plan!$1:$1</definedName>
  </definedNames>
  <calcPr calcId="144525"/>
</workbook>
</file>

<file path=xl/sharedStrings.xml><?xml version="1.0" encoding="utf-8"?>
<sst xmlns="http://schemas.openxmlformats.org/spreadsheetml/2006/main" count="596" uniqueCount="521">
  <si>
    <t>RAZRED</t>
  </si>
  <si>
    <t>KOD AKTIVNOSTI PU</t>
  </si>
  <si>
    <t>SKUPINA</t>
  </si>
  <si>
    <t xml:space="preserve">VRSTA PRIHODA / RASHODA </t>
  </si>
  <si>
    <t>PLAN 2024   EUR</t>
  </si>
  <si>
    <t>PRIHODI</t>
  </si>
  <si>
    <t>Prihodi od prodaje roba i pružanja usluga</t>
  </si>
  <si>
    <t>Prihodi po posebnim propisima</t>
  </si>
  <si>
    <t>Prihodi od imovine</t>
  </si>
  <si>
    <t>Prihodi od donacija</t>
  </si>
  <si>
    <t>Ostali  prihodi</t>
  </si>
  <si>
    <t>RASHODI</t>
  </si>
  <si>
    <t>Rashodi za radnike</t>
  </si>
  <si>
    <t>Materijalni rashodi</t>
  </si>
  <si>
    <t>Rashodi amortizacije</t>
  </si>
  <si>
    <t>Financijski rashodi</t>
  </si>
  <si>
    <t>Sponzorstvo</t>
  </si>
  <si>
    <t>Ostali rashodi</t>
  </si>
  <si>
    <t>Vlastiti izvori - višak prihoda</t>
  </si>
  <si>
    <t>Rezultat poslovanja - višak/manjak tekuće godine</t>
  </si>
  <si>
    <t>Rezultat poslovanja - višak iz prethodnih godina</t>
  </si>
  <si>
    <t>OZNAKA</t>
  </si>
  <si>
    <t>KONTO</t>
  </si>
  <si>
    <t>VRSTA PRIHODA</t>
  </si>
  <si>
    <t>PLAN 2024  EUR</t>
  </si>
  <si>
    <t>UKUPNO PRIHODI</t>
  </si>
  <si>
    <t>P</t>
  </si>
  <si>
    <t>JAVNA USTANOVA KAMENJAK</t>
  </si>
  <si>
    <t>Prihodi</t>
  </si>
  <si>
    <t>P1.1</t>
  </si>
  <si>
    <t>Prihodi od prodaje karata, vodića i knjiga</t>
  </si>
  <si>
    <t>P1.2</t>
  </si>
  <si>
    <t>Prihod od prefakturiranja selektivnog odvajanja i odvoza otpada</t>
  </si>
  <si>
    <t>P1.3</t>
  </si>
  <si>
    <t>Prihod od edukativnih programa</t>
  </si>
  <si>
    <t>P1.4</t>
  </si>
  <si>
    <t>Prihodi od ulaznica</t>
  </si>
  <si>
    <t>P1.5</t>
  </si>
  <si>
    <t>Prihodi od koncesijskih i ostalih odobrenja</t>
  </si>
  <si>
    <t>P1.6</t>
  </si>
  <si>
    <t>Prihod od naplate kazni na zaštićenom području</t>
  </si>
  <si>
    <t>P1.7</t>
  </si>
  <si>
    <t>Prihodi iz ostalih izvora - dozvole za snimanje, fotografiranje i dr.</t>
  </si>
  <si>
    <t>Prihodi od financijske imovine</t>
  </si>
  <si>
    <t>P1.8</t>
  </si>
  <si>
    <t>Kamate na oročena sredstva i sredstva po viđenju</t>
  </si>
  <si>
    <t>Prihodi od donacija iz proračuna</t>
  </si>
  <si>
    <t>P1.9</t>
  </si>
  <si>
    <t>Prihodi od donacija iz državnog proračuna za EU projekte - ORKA</t>
  </si>
  <si>
    <t>P1.10</t>
  </si>
  <si>
    <t>Prihodi od donacija apliciranih ili projekta koji su u planu</t>
  </si>
  <si>
    <t>Prihodi od naknade štete i refundacija</t>
  </si>
  <si>
    <t>P1.11</t>
  </si>
  <si>
    <t>Prihodi od naknade šteta temeljem osiguranja,ostali prihodi</t>
  </si>
  <si>
    <t>VRSTA RASHODA</t>
  </si>
  <si>
    <t>PLAN 2023</t>
  </si>
  <si>
    <t>UKUPNO RASHODI</t>
  </si>
  <si>
    <t>A</t>
  </si>
  <si>
    <t>OČUVANJE PRIRODNIH VRIJEDNOSTI</t>
  </si>
  <si>
    <t>AA</t>
  </si>
  <si>
    <t>Stanje biljnih i gljivijih vrsta te istražena 
sva zaštićena područja</t>
  </si>
  <si>
    <t>Rashodi za usluge</t>
  </si>
  <si>
    <t>AA2</t>
  </si>
  <si>
    <t>Monitoring teških metala u tlu i vegetaciji</t>
  </si>
  <si>
    <t>AA3</t>
  </si>
  <si>
    <t>Monitoring vaskularne flore značajnog krajobraza Donji Kamenjak i medulinski arhipelag i monitoring odabranih vrsta vaskularne flore značajnog krajobraza Gornji Kamenjak (razdoblje 2021.-2025.)</t>
  </si>
  <si>
    <t>AA4</t>
  </si>
  <si>
    <t>Monitoring gljiva i istraživanje njihove raznolikosti eDNA metabarikodiranjem</t>
  </si>
  <si>
    <t>AA5</t>
  </si>
  <si>
    <t>Prikupljanje sjemena i reintrodukcija primorske makovice</t>
  </si>
  <si>
    <t>AB</t>
  </si>
  <si>
    <t>Stanje populacija životinjskih skupina, mjere i parametri njihovog očuvanja</t>
  </si>
  <si>
    <t>AB1</t>
  </si>
  <si>
    <t>Monitoring zimujućih populacija ptica</t>
  </si>
  <si>
    <t>AB2</t>
  </si>
  <si>
    <t>Monitoring gnijezdećih populacija ptica</t>
  </si>
  <si>
    <t>AB3</t>
  </si>
  <si>
    <t>Održavanje prstenovačkog kampa</t>
  </si>
  <si>
    <t>AB4</t>
  </si>
  <si>
    <t>Izrada i postavljanje kućice za zlatovrane na područje Donjeg Kamenjaka</t>
  </si>
  <si>
    <t>AB5</t>
  </si>
  <si>
    <t xml:space="preserve">Praćenje stanja kolonije šišmiša na Gomili 
</t>
  </si>
  <si>
    <t>AB7</t>
  </si>
  <si>
    <t>Utvrđivanje i vrednovanje faune noćnih leptira na području Donjeg Kamenjaka</t>
  </si>
  <si>
    <t>AB8</t>
  </si>
  <si>
    <t>Redovito praćenje vretenaca na upravljanim područjima</t>
  </si>
  <si>
    <t>AB11</t>
  </si>
  <si>
    <t>Nastaviti istraživanje turističkih aktivnosti na određenje vrste beskralježnjaka (projekt HUMANITA-HUMNAn Nature Interactions and Impacts of Tourist Activities on protected Areas) INTERREG CE</t>
  </si>
  <si>
    <t>AC</t>
  </si>
  <si>
    <t>Očuvanje postojeće površine i povoljno stanje stanišnih tipova - 62AO istočno submediteranski suhi tavnjaci, te revitaliziran stanišni tip 6220 Eumediteranski travnjaci</t>
  </si>
  <si>
    <t>AC1</t>
  </si>
  <si>
    <r>
      <rPr>
        <sz val="9"/>
        <rFont val="Calibri"/>
        <charset val="134"/>
        <scheme val="minor"/>
      </rPr>
      <t>Uklanjanje alepskog bora (</t>
    </r>
    <r>
      <rPr>
        <i/>
        <sz val="9"/>
        <rFont val="Calibri"/>
        <charset val="134"/>
      </rPr>
      <t>Pinus halepensis</t>
    </r>
    <r>
      <rPr>
        <sz val="9"/>
        <rFont val="Calibri"/>
        <charset val="134"/>
      </rPr>
      <t>) i ostale drvenaste vegetacije  na suhim mediteranskim travnjacima  i bušicima u svrhu kontrole sukcesije;</t>
    </r>
  </si>
  <si>
    <t>AC2</t>
  </si>
  <si>
    <t>Zamjena kamenih blokova oko travnjaka drvenom ogradom ili trupcima;</t>
  </si>
  <si>
    <t>AC3</t>
  </si>
  <si>
    <t>Osiguravanje dovoljnog broja grla stoke i osiguravanje adekvatne infrastrukture za njihov smještaj ;</t>
  </si>
  <si>
    <t>AC6</t>
  </si>
  <si>
    <t>Održavanje sigurnosnog prosjeka za propisano paljenje</t>
  </si>
  <si>
    <t>AC7</t>
  </si>
  <si>
    <t>Praćenje stanja vegetacije na lokaciji Češljevica-Jugo</t>
  </si>
  <si>
    <t>AC8</t>
  </si>
  <si>
    <t>Mehaničko uklanjanje preostale drvenaste vegetacije na lokaciji Češljevica-Jugo nakon primjene metode propisanog paljenja</t>
  </si>
  <si>
    <t>AC9</t>
  </si>
  <si>
    <t>Nabaviti koze, ovce i opremu za praćenje uspješnosti restauracije staništa i informiranje javnosti te ograđivanje prostora za ispašu(projekt Central B.I.C.</t>
  </si>
  <si>
    <t>AD</t>
  </si>
  <si>
    <t>Očuvanje stanišnog tipa 3170 povremene mediteranske lokve i utvrđivanje optimalnog stanja (unutar 5 g. uspostavljeno novo vodeno stanište)</t>
  </si>
  <si>
    <t>AD1</t>
  </si>
  <si>
    <t>Redovito održavati postojeću lokvu (*3170)  provođenjem  ispaše i/ili košnje i održavati novo vodeno stanište na lokaciji Školjić/Šambuceja</t>
  </si>
  <si>
    <t>AE</t>
  </si>
  <si>
    <t>Revitalizacija i odražavanje povoljnog stanja površina pod kamenjarskim pašnjacima</t>
  </si>
  <si>
    <t>AE1</t>
  </si>
  <si>
    <t>U suradnji s Hrvatskim šumama dogovarati plohe za uklanjanje drvenaste vegetacije s područja značajnog krajobraza Gornji Kamenjak</t>
  </si>
  <si>
    <t>AF</t>
  </si>
  <si>
    <t>Održano i praćeno stanje ostalih staništa Natura 2000 u odnosu na ciljeve očuvanja</t>
  </si>
  <si>
    <t>AF3</t>
  </si>
  <si>
    <r>
      <rPr>
        <sz val="9"/>
        <rFont val="Calibri"/>
        <charset val="134"/>
        <scheme val="minor"/>
      </rPr>
      <t xml:space="preserve">Održavanje i praćenje stanišnog tipa - 5210 Mediteranske makije u kojima dominiraju borovice </t>
    </r>
    <r>
      <rPr>
        <i/>
        <sz val="9"/>
        <rFont val="Calibri"/>
        <charset val="134"/>
        <scheme val="minor"/>
      </rPr>
      <t xml:space="preserve">Juniperus </t>
    </r>
    <r>
      <rPr>
        <sz val="9"/>
        <rFont val="Calibri"/>
        <charset val="134"/>
        <scheme val="minor"/>
      </rPr>
      <t>spp. Po potrebi uklanjanje alepskog bora unutar stanišnog tipa.</t>
    </r>
  </si>
  <si>
    <t>AG</t>
  </si>
  <si>
    <t>Očuvanje morksih staništa Medulinskog i Pomerskog zaljeva te za njih vezane vrste na razini ciljeva očuvanja</t>
  </si>
  <si>
    <t>AG1</t>
  </si>
  <si>
    <t>PU 6067 A01</t>
  </si>
  <si>
    <t>Detaljnije kartrirati CST u PEM na lokacijama na kojima se ukaže potreba</t>
  </si>
  <si>
    <t>AG2</t>
  </si>
  <si>
    <t>PU 6067 AA9</t>
  </si>
  <si>
    <t>Postavljanje plutajuće barijere na istočnom dijelu uvale Debeljak kao zapreku ulasku plovilima u svrhu sprečavanja sidrenja</t>
  </si>
  <si>
    <t>AG3</t>
  </si>
  <si>
    <t>PU 6067 A06</t>
  </si>
  <si>
    <t>Nastaviti sudjelovati u projektima očuvanja plemenite periske u Jadranu.Postavljanje kolektora za prikupljanje ličinki</t>
  </si>
  <si>
    <t>AG4</t>
  </si>
  <si>
    <t>PU 6067 A07</t>
  </si>
  <si>
    <t>Nastaviti surađivati sa Zavodom za javno zdravstvo na praćenju kakvoće mora. Ispitivanje kakvoće mora za kupanje na 4 mjerne postaje</t>
  </si>
  <si>
    <t>AG5</t>
  </si>
  <si>
    <t>PU 6067 A08</t>
  </si>
  <si>
    <t>Utvrditi stupanj eutrofikacije mora unutar PEM</t>
  </si>
  <si>
    <t>AG6</t>
  </si>
  <si>
    <t>PU 6067 A09</t>
  </si>
  <si>
    <t>Uspostava praćenja temperature mora i drugih potrebnih parametara radi utvrđivanja utjecaja klimatskih promjena na očuvanje CST</t>
  </si>
  <si>
    <t>AG7</t>
  </si>
  <si>
    <t>PU 6067 A16</t>
  </si>
  <si>
    <t>Redovito održavati obnavljati most u uvali Šćuza radi očuvanja CST obalne lagune</t>
  </si>
  <si>
    <t>AG8</t>
  </si>
  <si>
    <t>PU 6067 A14</t>
  </si>
  <si>
    <t>Započeti s uspostavom sidrišta na lokacijiPortić temeljem tudije sidrišta. Započeti s izradom Studije sidrišta za lokaciju u Medulinskom zaljevu</t>
  </si>
  <si>
    <t>AG10</t>
  </si>
  <si>
    <t>PU 6067 A13</t>
  </si>
  <si>
    <t>Praćenje stanja priobalnih zajednica riba</t>
  </si>
  <si>
    <t>AG11</t>
  </si>
  <si>
    <t>PU 6067 B12</t>
  </si>
  <si>
    <t>Nastaviti istraživanje turističkih aktivnosti na onečišćenje podmorja (projekt HUMANITA-HUMNAn Nature Interactions and Impacts of Tourist Activities on protected Areas) INTERREG CE</t>
  </si>
  <si>
    <t>AG12</t>
  </si>
  <si>
    <t>PU 6067 A17</t>
  </si>
  <si>
    <t>Kartiranje distribucije plavog raka i grozdaste caulerpe na pojedinim lokalitetima u PEM</t>
  </si>
  <si>
    <t>AG13</t>
  </si>
  <si>
    <t>PU 6067 A04</t>
  </si>
  <si>
    <t>Izraditi plan praćenja stanja CST obalne lagune te redovito provoditi praćenja stanja</t>
  </si>
  <si>
    <t>AH</t>
  </si>
  <si>
    <t xml:space="preserve">U idućih 10 godina održano povoljno stanje površina pod šumskim zajednicama                                                                                                                                                                                         </t>
  </si>
  <si>
    <t>AH1</t>
  </si>
  <si>
    <t>Pošumljavanje Park-šume Kašteja</t>
  </si>
  <si>
    <t>AH2</t>
  </si>
  <si>
    <t>Sanitarno čišćenje i uređenje rubova šumskih površina na području Donjeg Kamenjaka (područje Golice)</t>
  </si>
  <si>
    <t>AI</t>
  </si>
  <si>
    <t>Nadzirano i praćeno stanje invazivnih i alohtonih biljnih vrsta</t>
  </si>
  <si>
    <t xml:space="preserve">   Materijalni rashodi</t>
  </si>
  <si>
    <t>AI1</t>
  </si>
  <si>
    <t>Aktivno praćenje i uklanjanje svih stranih invazivnih vrsta</t>
  </si>
  <si>
    <t>AJ</t>
  </si>
  <si>
    <t>U idućih 10 godina istražena, vrednovana i očuvana geološka baština</t>
  </si>
  <si>
    <t>AJ1</t>
  </si>
  <si>
    <t>Uspostava geološke staze</t>
  </si>
  <si>
    <t>AJ2</t>
  </si>
  <si>
    <t>Izrada projektnog projekta zaštite iprezentacije lokaliteta Grakalovac</t>
  </si>
  <si>
    <t>AM</t>
  </si>
  <si>
    <t>Na području Akvatorija zapadne obale Istre očuvana su ciljna i morska obalna staništa te uz njih  vezane vrste na razini ciljeva očuvanja</t>
  </si>
  <si>
    <t>AM3</t>
  </si>
  <si>
    <t>PU 7011 AA07</t>
  </si>
  <si>
    <t>Pratiti stanje CST prplavljene ili dijelom preplavljene morske špilje</t>
  </si>
  <si>
    <t>AM5</t>
  </si>
  <si>
    <t>PU 7011 AA02</t>
  </si>
  <si>
    <t xml:space="preserve">Izraditi plan praćenja stanja CST pješčana dna trajno prekrivena morem te redovito provoditi praćenje stanjan na PEM </t>
  </si>
  <si>
    <t>AN</t>
  </si>
  <si>
    <t>AN1</t>
  </si>
  <si>
    <t>PU 7011 AA09</t>
  </si>
  <si>
    <t>Redovito provoditi praćenja stanja CV dobri dupin</t>
  </si>
  <si>
    <t>AN2</t>
  </si>
  <si>
    <t>PU 7011 AA01</t>
  </si>
  <si>
    <t>AN3</t>
  </si>
  <si>
    <t>PU 7011 AA16</t>
  </si>
  <si>
    <t>Procijeniti brojnost i utvrditi rasprostranjenost CV crvenokljuna čigra</t>
  </si>
  <si>
    <t>AN5</t>
  </si>
  <si>
    <t>PU 7011 AA04</t>
  </si>
  <si>
    <t>Izraditi plan praćenja stanjna CST grebeni te redovito provoditi praćenje stanja na PEM</t>
  </si>
  <si>
    <t>AN6</t>
  </si>
  <si>
    <t>PU 7011 AA22</t>
  </si>
  <si>
    <t>Utvrditi kritične točke na kojima ribolovne aktivnosti oštećuje CST</t>
  </si>
  <si>
    <t>AN8</t>
  </si>
  <si>
    <t>PU 7011 AA35</t>
  </si>
  <si>
    <t>Postaviti umjetni otočić za gniježđenje na Šćuzi</t>
  </si>
  <si>
    <t>AN10</t>
  </si>
  <si>
    <t>PU 7011 AA34</t>
  </si>
  <si>
    <t>U suradnji s NZZJZZIŽ provoditi aktivnosti smanjenja populacije galebova na otočićima Premanturski</t>
  </si>
  <si>
    <t>AN12</t>
  </si>
  <si>
    <t>PU 7011 AA14</t>
  </si>
  <si>
    <t>Redovno provoditi praćenje stanja CV crnogrli plijenor, crvenogrli plijenor, vodomar i dugokljuna čigra</t>
  </si>
  <si>
    <t>AN14</t>
  </si>
  <si>
    <t>PU 7011 AA15</t>
  </si>
  <si>
    <t>Redovno provoditi praćenje stanja CV  morski vranac i crvenokljuna čigra</t>
  </si>
  <si>
    <t>B</t>
  </si>
  <si>
    <t>ZAŠTITA I OČUVANJE KULTURNE BAŠTINE I TRADICIJSKIH VRIJEDNOSTI</t>
  </si>
  <si>
    <t>BA</t>
  </si>
  <si>
    <t>Očuvana tradicija izrade i održavanja suhozida, ribarskih mulića i tradicionalnih ribarskih kućica</t>
  </si>
  <si>
    <t>42</t>
  </si>
  <si>
    <t>425</t>
  </si>
  <si>
    <t>BA1</t>
  </si>
  <si>
    <t>4252</t>
  </si>
  <si>
    <t>Nastaviti s obnovom suhozida i poticati privatne vlasnike na obnovu</t>
  </si>
  <si>
    <t>BA2</t>
  </si>
  <si>
    <t>4253</t>
  </si>
  <si>
    <t>Izrada i tisak monografije o svjetioniku Porer</t>
  </si>
  <si>
    <t>BB</t>
  </si>
  <si>
    <t>Osiguranje odgovoarajuće protupožarne zaštite</t>
  </si>
  <si>
    <t>BB1</t>
  </si>
  <si>
    <t>Održavanje postojećih protupožarnih putova</t>
  </si>
  <si>
    <t>BB3</t>
  </si>
  <si>
    <t xml:space="preserve"> Nabava materijala za protupožarnu zaštitu</t>
  </si>
  <si>
    <t>C</t>
  </si>
  <si>
    <t>ODRŽIVO KORIŠTENJE PRIRODNIH RESURSA I PODRŠKA LOKALNOJ ZAJEDNICI</t>
  </si>
  <si>
    <t>CA</t>
  </si>
  <si>
    <t>Obnova i održavanje poljoprivrednih površina</t>
  </si>
  <si>
    <t>Naknade ostalim osobama izvan radnog odnosa</t>
  </si>
  <si>
    <t>CA2</t>
  </si>
  <si>
    <t>Provođenje programa očuvanja autohtonog istarskog goveda</t>
  </si>
  <si>
    <t>CA3</t>
  </si>
  <si>
    <t>Nastaviti s provedbom projekta premanturske kapule</t>
  </si>
  <si>
    <t>CB</t>
  </si>
  <si>
    <t>Unaprijeđenje suradnje s nadležnim institucijama, korisnicima područja i lokalnim stanovništvom</t>
  </si>
  <si>
    <t>Materijalni usluge</t>
  </si>
  <si>
    <t>PU 6067 A18</t>
  </si>
  <si>
    <t>Po potrebi, organizirati te poticati i  sudjelovati u akcijama čišćenja morske obale i morskog dna</t>
  </si>
  <si>
    <t>CB3</t>
  </si>
  <si>
    <t>Sufinanciranje popularno-znanstvenih predavanja za lokalnu zajednicu u organizaciji "Udruge u kulturi Fenoliga"</t>
  </si>
  <si>
    <t>CB14</t>
  </si>
  <si>
    <t xml:space="preserve">Organiziranje prikupljanja otpada na najposjećenijim lokacijama </t>
  </si>
  <si>
    <t>CB15</t>
  </si>
  <si>
    <t>U suradnji s nadležnim tijelima lokalne zajednice unaprijeđivati sustav zbrinjavanja otpada na područjima upravljanja</t>
  </si>
  <si>
    <t>CB16</t>
  </si>
  <si>
    <t>Nabava vrećica za prikupljanje otpada</t>
  </si>
  <si>
    <t>CB17</t>
  </si>
  <si>
    <t>PU 7011 AA36</t>
  </si>
  <si>
    <t>Uklanjanje morskog otpada s obale i morskog dna</t>
  </si>
  <si>
    <t>D</t>
  </si>
  <si>
    <t>UPRAVLJANJE POSJEĆIVANJEM, INTERPRETACIJA I EDUKACIJA</t>
  </si>
  <si>
    <t>DA</t>
  </si>
  <si>
    <t>Unaprijeđenje sustava posjećenosti područja, uređenje cestovne infrastrukture, parkirališnih prostora, pješaćkih i biciklističkih staza</t>
  </si>
  <si>
    <t>DA1</t>
  </si>
  <si>
    <t>Godišnja sanacija makadamskih putova na Gornjem i Donjem Kamenjaku</t>
  </si>
  <si>
    <t>DA2</t>
  </si>
  <si>
    <r>
      <rPr>
        <sz val="9"/>
        <color theme="5" tint="0.599993896298105"/>
        <rFont val="Calibri"/>
        <charset val="134"/>
      </rPr>
      <t>O</t>
    </r>
    <r>
      <rPr>
        <sz val="9"/>
        <color theme="1"/>
        <rFont val="Calibri"/>
        <charset val="238"/>
      </rPr>
      <t>OSA</t>
    </r>
    <r>
      <rPr>
        <sz val="9"/>
        <color theme="5" tint="0.599993896298105"/>
        <rFont val="Calibri"/>
        <charset val="134"/>
      </rPr>
      <t>OSA</t>
    </r>
  </si>
  <si>
    <t>Izvedba prometnice postavljanjem ekološki prihvatljivog cestovnog zastora</t>
  </si>
  <si>
    <t>OSA</t>
  </si>
  <si>
    <t>DA4</t>
  </si>
  <si>
    <t>Održavanje parkirnih površina</t>
  </si>
  <si>
    <t>DA5</t>
  </si>
  <si>
    <t>Održavanje biciklističkih staza</t>
  </si>
  <si>
    <t>DA6</t>
  </si>
  <si>
    <t xml:space="preserve">Započeti s uspostavom biciklističke staze na Gornjem Kamenjaku </t>
  </si>
  <si>
    <t>DA7</t>
  </si>
  <si>
    <t>Obilježavanje nove MTB staze</t>
  </si>
  <si>
    <t>DA8</t>
  </si>
  <si>
    <t>Održavati i nadograđivati sustav naplate na ulaznim punktovima,modernizacija sustava po potrebi</t>
  </si>
  <si>
    <t>DA9</t>
  </si>
  <si>
    <t>Izrada prometnog rješenja zaustavnog traka - rampa Rupine</t>
  </si>
  <si>
    <t>DA10</t>
  </si>
  <si>
    <t>Povezivanje intranetom lokacije videonadzora po području i snimanje istih</t>
  </si>
  <si>
    <t>DA11</t>
  </si>
  <si>
    <t>Održavati sanitarne čvorove na terenu-najam kemijskih wc-a</t>
  </si>
  <si>
    <t>DB</t>
  </si>
  <si>
    <t>Održavati i unaprijediti postojeću posjetiteljsku infrastrukturu i staviti u funkciju napuštenu vojnu infrastrukturu u svrhu edukacije i posjećivanja</t>
  </si>
  <si>
    <t>DB1</t>
  </si>
  <si>
    <t>Unaprijeđenje i održavanje sustavaposjetiteljske,informativne i signalizacijske infrastrukture</t>
  </si>
  <si>
    <t>DB2</t>
  </si>
  <si>
    <t>Održavanje izletišta unutar zaštićenih područja i područja ekološke mreže</t>
  </si>
  <si>
    <t>DB3</t>
  </si>
  <si>
    <t>PU 6067 A24</t>
  </si>
  <si>
    <t>Po potrebi,postavljati info i edukacijske ploče na obali vezano uz vrijednosti, ugroze i prijetnje na PEM te ih redovno održavati. Obnova dotrajalih edukativnih  tabela i po potrebi postavljanje novih</t>
  </si>
  <si>
    <t>DB4</t>
  </si>
  <si>
    <t>Unaprijediti postojeću posjetiteljsku infrastrukturu  u Park šumi Brdo Soline kod Vinkurana</t>
  </si>
  <si>
    <t>DC</t>
  </si>
  <si>
    <t xml:space="preserve"> Unaprijediti postojeće i razviti nove edukativne programe i interpretativne sadržaje za različite dobne skupine te nastaviti s provođenjem manifestacija (sportskih, kulturnih i dr.)</t>
  </si>
  <si>
    <t>DC1</t>
  </si>
  <si>
    <t>PU 6067 A30</t>
  </si>
  <si>
    <t>Provoditi programe škole u prirodi i druga stručna vođenja na zaštićenim prirodnim područjima u općini Medulin</t>
  </si>
  <si>
    <t>DC2</t>
  </si>
  <si>
    <t>Provođenje cjelogodišnjeg programa "Mladi čuvari prirode" s djecom iz lokalne zajednice</t>
  </si>
  <si>
    <t>DC3</t>
  </si>
  <si>
    <t>Uspostava posjetiteljskog centra u bojnim bitnicama na području Donjeg Kamenjaka</t>
  </si>
  <si>
    <t>DC4</t>
  </si>
  <si>
    <t>PU 6067 A28</t>
  </si>
  <si>
    <t>Obilježavanje eko i drugih datuma uz organiziranje prigodnih manifestacija vezanih za zaštitu prirode. Obilježavanje dana zaštite prirode i dana bioraznolikosti</t>
  </si>
  <si>
    <t>DC5</t>
  </si>
  <si>
    <t>Po potrebi organizirati predavanje za ciljne skupine(istraživači,ronioci,turistički vodiči, poljoprivrednici, lovci,vlasnici parcela,lokalna zajednica)</t>
  </si>
  <si>
    <t>DC6</t>
  </si>
  <si>
    <t>Promocija korištenja zaštićenih područja kroz poticanje biciklizma kao alternativnog kretanja</t>
  </si>
  <si>
    <t>DD</t>
  </si>
  <si>
    <t>Unaprijediti sustav promidžbenih materijala i osigurati redovitu informiranost posjetitelja i lokalnog stanovništva</t>
  </si>
  <si>
    <t>DD3</t>
  </si>
  <si>
    <t>Održavanje posjetiteljskog centra "Kuća prirode"</t>
  </si>
  <si>
    <t>DD4</t>
  </si>
  <si>
    <t>Komuniciranje s javnosti putem radijskih emisija i ostalih medija</t>
  </si>
  <si>
    <t>DD5</t>
  </si>
  <si>
    <t xml:space="preserve">Izrada, tiskanje i distribucija promotivnih letaka o pravilima ponašanja.Po potrebi izraditi idistribuirati suvenire i promotivne m.
</t>
  </si>
  <si>
    <t>PU 6067 A26</t>
  </si>
  <si>
    <t>Ponovno tiskati letak o važnosti posidonije i ugrozama od sidrenja te ih distribuirati korisnicima</t>
  </si>
  <si>
    <t>DD6</t>
  </si>
  <si>
    <t>Prevođenje materijala na engleski, njemački i talijanski jezik</t>
  </si>
  <si>
    <t>DD7</t>
  </si>
  <si>
    <t>Tisak knjige o flori Kamenjaka</t>
  </si>
  <si>
    <t>DD8</t>
  </si>
  <si>
    <t>Tisak brošure o noćnim leptirima</t>
  </si>
  <si>
    <t>DD9</t>
  </si>
  <si>
    <t>Izrada zidnog kalendara 2025.</t>
  </si>
  <si>
    <t>DD11</t>
  </si>
  <si>
    <t>Istraživanje stavova posjetitelja</t>
  </si>
  <si>
    <t>DE</t>
  </si>
  <si>
    <t>Promocija prirodnih vrijednosti u Arehološkom parku Vižula</t>
  </si>
  <si>
    <r>
      <rPr>
        <sz val="9"/>
        <rFont val="Calibri"/>
        <charset val="134"/>
        <scheme val="minor"/>
      </rPr>
      <t xml:space="preserve">  </t>
    </r>
    <r>
      <rPr>
        <b/>
        <sz val="9"/>
        <rFont val="Calibri"/>
        <charset val="238"/>
        <scheme val="minor"/>
      </rPr>
      <t xml:space="preserve"> Naknada troškova radnicima</t>
    </r>
  </si>
  <si>
    <t>DE1</t>
  </si>
  <si>
    <t>Cjelogodišnje održavanje antičkog vrta</t>
  </si>
  <si>
    <t>E</t>
  </si>
  <si>
    <t xml:space="preserve">RAZVOJ KAPACITETA JAVNE USTANOVE </t>
  </si>
  <si>
    <t>EA</t>
  </si>
  <si>
    <t>Podizanje nivoa znanja i vještina zaposlenika kroz individualni i organizacijski ustroj</t>
  </si>
  <si>
    <t>EA1</t>
  </si>
  <si>
    <t>PU 6067 B08</t>
  </si>
  <si>
    <t>Stručno osposobljavanje i usavršavanje djelatnika i /ili članova Upravnog vijeća, suradnja s drugim javnim ustanovama u zemlji i inozemstvu</t>
  </si>
  <si>
    <t>EA2</t>
  </si>
  <si>
    <t>PU 6067 B07</t>
  </si>
  <si>
    <t>Zapošljavanje djelatnika u službi čuvara prirode</t>
  </si>
  <si>
    <t>EA3</t>
  </si>
  <si>
    <t>Zapošljavanje djelatnika na poslovima održavanja</t>
  </si>
  <si>
    <t>EA4</t>
  </si>
  <si>
    <t>PU 6067 B06</t>
  </si>
  <si>
    <t>Zapošljavanje djelatnika u stručnoj službi</t>
  </si>
  <si>
    <t>EB</t>
  </si>
  <si>
    <t>Osigurati redovito održavanje i nabava potrebne infrastrukture, opreme, kao i izrada i nadopuna akata potrebnih za normalno odvijanje radnih procesa</t>
  </si>
  <si>
    <t>EB4</t>
  </si>
  <si>
    <t>Izrada projektne dokumentacije za prijavu projekta
za financiranje iz Programa Konkurentnost i kohezija 2021-
2027.</t>
  </si>
  <si>
    <t>EB6</t>
  </si>
  <si>
    <t>PU 6067 B10</t>
  </si>
  <si>
    <t>Osigurati radni prostor i svu potrebnu opremu za nove djelatnike</t>
  </si>
  <si>
    <t>EB7</t>
  </si>
  <si>
    <t>Održavanje i po potrebi nabava opreme nužne za provođenje aktivnosti(uključujući informatičku opremu;hardware i software)</t>
  </si>
  <si>
    <t>EB8</t>
  </si>
  <si>
    <t>Održavanje radnih strojeva, alata i opreme</t>
  </si>
  <si>
    <t>EB10</t>
  </si>
  <si>
    <t>Održavanje objekata koje koristi Javna ustanova Kamenjak</t>
  </si>
  <si>
    <t>EB11</t>
  </si>
  <si>
    <t>Obnova upravne zgrade Javne ustanove Kamenjak</t>
  </si>
  <si>
    <t>EB12</t>
  </si>
  <si>
    <t>PU 6067 B11</t>
  </si>
  <si>
    <t>Osigurati i redovno održavati plovila JU Nabava plovila OSA</t>
  </si>
  <si>
    <t>EB13</t>
  </si>
  <si>
    <t>Postavljanje nadzornih kamera na lokacijama odlaganja otpada, parkirnih zona, na ulaznim rampamai području Gornjeg Kamenjaka</t>
  </si>
  <si>
    <t>EB14</t>
  </si>
  <si>
    <t>Nabava repromaterijala</t>
  </si>
  <si>
    <t>EB15</t>
  </si>
  <si>
    <t>Nabava vozila OSA</t>
  </si>
  <si>
    <t>EB18</t>
  </si>
  <si>
    <t>Nabava opreme  svrhu unaprijeđenja upravljanjan parkirnim zonama na području Donjeg Kamenjaka (projekt HUMANITA</t>
  </si>
  <si>
    <t>F</t>
  </si>
  <si>
    <t>REDOVNO POSLOVANJE</t>
  </si>
  <si>
    <t>F1</t>
  </si>
  <si>
    <t>Redovno poslovanje</t>
  </si>
  <si>
    <t>Plaće</t>
  </si>
  <si>
    <t>F1.1</t>
  </si>
  <si>
    <t>Bruto plaće</t>
  </si>
  <si>
    <t>Ostali rashodi za radnike</t>
  </si>
  <si>
    <t>F1.2</t>
  </si>
  <si>
    <t>Ostali rashodi za zaposlene(božićnica, regres, dar djetetu, nagrade,prehrana i dr.)</t>
  </si>
  <si>
    <t>Doprinosi na plaće</t>
  </si>
  <si>
    <t>F1.3</t>
  </si>
  <si>
    <t>Doprinosi za zdravstveno osiguranje</t>
  </si>
  <si>
    <t>Naknade troškova radnicima</t>
  </si>
  <si>
    <t>F1.4</t>
  </si>
  <si>
    <t>Putni troškovi-dnevnice</t>
  </si>
  <si>
    <t>F1.5</t>
  </si>
  <si>
    <t>Putni troškovi-prijevoz</t>
  </si>
  <si>
    <t>F1.6</t>
  </si>
  <si>
    <t>Putni troškovi-noćenje</t>
  </si>
  <si>
    <t>F1.7</t>
  </si>
  <si>
    <t>Putni troškovi-tunelarine,cestarine i dr.</t>
  </si>
  <si>
    <t>F1.8</t>
  </si>
  <si>
    <t>Naknade za prijevoz na posao</t>
  </si>
  <si>
    <t>F1.9</t>
  </si>
  <si>
    <t>Interna obuka djelatnika</t>
  </si>
  <si>
    <t>Naknade članovima u predstavničkim, izvršnim tijelima, povjerenstvima i sl.</t>
  </si>
  <si>
    <t>F1.10</t>
  </si>
  <si>
    <t>Naknade članovima upravnog vijeća</t>
  </si>
  <si>
    <t>F1.11</t>
  </si>
  <si>
    <t>Naknada troškova službenih putovanja - UV</t>
  </si>
  <si>
    <t>Naknade volonterima</t>
  </si>
  <si>
    <t>F1.12</t>
  </si>
  <si>
    <t>Naknade ostalih troškova - stručno osposobljavanje</t>
  </si>
  <si>
    <t>F1.13</t>
  </si>
  <si>
    <t>Naknada troškova prijevoza - volonteri</t>
  </si>
  <si>
    <t>F1.14</t>
  </si>
  <si>
    <r>
      <rPr>
        <sz val="9"/>
        <color indexed="8"/>
        <rFont val="Calibri"/>
        <charset val="134"/>
      </rPr>
      <t>Naknade po u</t>
    </r>
    <r>
      <rPr>
        <sz val="9"/>
        <color rgb="FF000000"/>
        <rFont val="Calibri"/>
        <charset val="134"/>
      </rPr>
      <t>govoru o dje</t>
    </r>
    <r>
      <rPr>
        <sz val="9"/>
        <color indexed="8"/>
        <rFont val="Calibri"/>
        <charset val="134"/>
      </rPr>
      <t>lu</t>
    </r>
  </si>
  <si>
    <t>F1.15</t>
  </si>
  <si>
    <t>Naknade po ugovoru student ,učenički servis,provedba projekta 06</t>
  </si>
  <si>
    <t>F1.16</t>
  </si>
  <si>
    <t>Poštanske usluge</t>
  </si>
  <si>
    <t>F1.17</t>
  </si>
  <si>
    <t>Telekomunikacijske usluge i internet</t>
  </si>
  <si>
    <t>F1.18</t>
  </si>
  <si>
    <t>Usluge prijevoza</t>
  </si>
  <si>
    <t>F1.19</t>
  </si>
  <si>
    <t>Usluge tekućeg i investicijskog održavanja - vozila</t>
  </si>
  <si>
    <t>F1.20</t>
  </si>
  <si>
    <t>Usluge tekućeg i investicijskog održavanja</t>
  </si>
  <si>
    <t>F1.21</t>
  </si>
  <si>
    <t>Usluge marketinga i grafičke usluge</t>
  </si>
  <si>
    <t>F1.22</t>
  </si>
  <si>
    <t>Usluge objave oglasa</t>
  </si>
  <si>
    <t>F1.23</t>
  </si>
  <si>
    <t>Komunalne usluge</t>
  </si>
  <si>
    <t>F1.24</t>
  </si>
  <si>
    <t>Nabava vode za piće i ostalih napitaka</t>
  </si>
  <si>
    <t>F1.25</t>
  </si>
  <si>
    <t>Zakupnine i najamnine</t>
  </si>
  <si>
    <t>F1.26</t>
  </si>
  <si>
    <t>Obavezni i preventivni pregledi djelatnika</t>
  </si>
  <si>
    <t>F1.27</t>
  </si>
  <si>
    <t xml:space="preserve">Intelektualne usluge </t>
  </si>
  <si>
    <t>F1.28</t>
  </si>
  <si>
    <t>Usluge savjetovanja za EU projekte i postupke javne nabave</t>
  </si>
  <si>
    <t>F1.29</t>
  </si>
  <si>
    <t>Usluge odvjetnika</t>
  </si>
  <si>
    <t>F1.30</t>
  </si>
  <si>
    <t>Usluge javnih bilježnika</t>
  </si>
  <si>
    <t>F1.31</t>
  </si>
  <si>
    <t>Usluge revizije i vještačenja</t>
  </si>
  <si>
    <t>F1.32</t>
  </si>
  <si>
    <t>Usluge informatičara - tekuće i investicijsko održavanje računala</t>
  </si>
  <si>
    <t>F1.33</t>
  </si>
  <si>
    <t>Usluge informatičara - tekuće i investicijsko održavanje e-arhive i web naplate</t>
  </si>
  <si>
    <t>F1.34</t>
  </si>
  <si>
    <t>Usluge zaštitara</t>
  </si>
  <si>
    <t>F1.34.1</t>
  </si>
  <si>
    <t>Usluge zaštitara -pratnja novca</t>
  </si>
  <si>
    <t>F1.35</t>
  </si>
  <si>
    <t>Usluge registracije prijevoznih sredstava</t>
  </si>
  <si>
    <t>F1.36</t>
  </si>
  <si>
    <t>Usluge čišćenja</t>
  </si>
  <si>
    <t>F1.37</t>
  </si>
  <si>
    <t>Ostale usluge</t>
  </si>
  <si>
    <t>Rashodi za materijal i energiju</t>
  </si>
  <si>
    <t>F1.38</t>
  </si>
  <si>
    <t>Uredski materijal</t>
  </si>
  <si>
    <t>F1.39</t>
  </si>
  <si>
    <t>Materijal za tekuće i investicijsko održavanje</t>
  </si>
  <si>
    <t>F1.40</t>
  </si>
  <si>
    <t>Materijal za tekuće i investicijsko održavanje - vozila</t>
  </si>
  <si>
    <t>F1.41</t>
  </si>
  <si>
    <t>Materijal za čišćenje i održavanje</t>
  </si>
  <si>
    <t>F1.42</t>
  </si>
  <si>
    <t>Stručna literatura, novine, časopisi</t>
  </si>
  <si>
    <t>F1.43</t>
  </si>
  <si>
    <t>Gorivo za službeno plovilo</t>
  </si>
  <si>
    <t>F1.44</t>
  </si>
  <si>
    <t>Gorivo za službeno vozilo - osobni automobil</t>
  </si>
  <si>
    <t>F1.45</t>
  </si>
  <si>
    <t>Gorivo za službeno vozilo - teretno vozilo</t>
  </si>
  <si>
    <t>F1.46</t>
  </si>
  <si>
    <t>Gorivo za radne strojeve</t>
  </si>
  <si>
    <t>F1.47</t>
  </si>
  <si>
    <t>Električna energija</t>
  </si>
  <si>
    <t>F1.48</t>
  </si>
  <si>
    <t>Sitan inventar</t>
  </si>
  <si>
    <t>Ostali nespomenuti materijalni rashodi</t>
  </si>
  <si>
    <t>F1.49</t>
  </si>
  <si>
    <t>Premije osiguranja</t>
  </si>
  <si>
    <t>F1.50</t>
  </si>
  <si>
    <t>Reprezentacija i pokloni za poslovne partnere</t>
  </si>
  <si>
    <t>F1.51</t>
  </si>
  <si>
    <t>Kotizacije</t>
  </si>
  <si>
    <t>F1.52</t>
  </si>
  <si>
    <t>Pristojbe ( upravne, administrativne, sudske, javnobilj. usluge, pretplate)</t>
  </si>
  <si>
    <t>Amortizacija</t>
  </si>
  <si>
    <t>F1.53</t>
  </si>
  <si>
    <t>Ostali financijski rashodi</t>
  </si>
  <si>
    <t>F1.54</t>
  </si>
  <si>
    <t>Naknada za platni promet, kartična provizija</t>
  </si>
  <si>
    <t>F1.55</t>
  </si>
  <si>
    <t>Tečajne razlike</t>
  </si>
  <si>
    <t>F1.56</t>
  </si>
  <si>
    <t>Zatezne kamate</t>
  </si>
  <si>
    <t>F1.57</t>
  </si>
  <si>
    <t>Trošak opomena</t>
  </si>
  <si>
    <t>F1.58</t>
  </si>
  <si>
    <t>Kazne, penali i naknade štete</t>
  </si>
  <si>
    <t>F1.59</t>
  </si>
  <si>
    <t>Kazne i takse</t>
  </si>
  <si>
    <t>Ostali nespomenuti rashodi</t>
  </si>
  <si>
    <t>F1.60</t>
  </si>
  <si>
    <t>Porezi</t>
  </si>
  <si>
    <t>F1.61</t>
  </si>
  <si>
    <t>O</t>
  </si>
  <si>
    <t>Aktivnost</t>
  </si>
  <si>
    <t>Oznaka</t>
  </si>
  <si>
    <t>Naziv predmeta nabave</t>
  </si>
  <si>
    <t>Način nabave</t>
  </si>
  <si>
    <t>Planirana vrijednost</t>
  </si>
  <si>
    <t>DA Unaprijeđenje sustava posjećenosti područja, uređenje cestovne infrastrukture, parkirališnih prostora, pješaćkih i biciklističkih staza</t>
  </si>
  <si>
    <t>OSA 1</t>
  </si>
  <si>
    <t>Otvoreni postupak</t>
  </si>
  <si>
    <t>EB 12.Osigurati redovito održavanje i nabava potrebne infrastrukture, opreme, kao i izrada i nadopuna akata potrebnih za normalno odvijanje radnih procesa</t>
  </si>
  <si>
    <t>OSA2</t>
  </si>
  <si>
    <t xml:space="preserve">Osigurati i redovno održavati plovila JU Nabava plovila </t>
  </si>
  <si>
    <t>OSA 3</t>
  </si>
  <si>
    <t>Nabava vozila</t>
  </si>
  <si>
    <t>Jednostavna nabava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</si>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</sst>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\ _k_n_-;\-* #,##0.00\ _k_n_-;_-* &quot;-&quot;??\ _k_n_-;_-@_-"/>
    <numFmt numFmtId="177" formatCode="_ * #,##0_ ;_ * \-#,##0_ ;_ * &quot;-&quot;_ ;_ @_ "/>
  </numFmts>
  <fonts count="57">
    <font>
      <sz val="11"/>
      <color theme="1"/>
      <name val="Calibri"/>
      <charset val="238"/>
      <scheme val="minor"/>
    </font>
    <font>
      <b/>
      <sz val="10"/>
      <color rgb="FF00000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name val="Calibri"/>
      <charset val="134"/>
    </font>
    <font>
      <sz val="10"/>
      <name val="Calibri"/>
      <charset val="134"/>
    </font>
    <font>
      <sz val="9"/>
      <name val="Calibri"/>
      <charset val="238"/>
      <scheme val="minor"/>
    </font>
    <font>
      <sz val="10"/>
      <name val="Calibri Light"/>
      <charset val="238"/>
      <scheme val="major"/>
    </font>
    <font>
      <sz val="10"/>
      <color theme="1"/>
      <name val="Calibri Light"/>
      <charset val="238"/>
      <scheme val="major"/>
    </font>
    <font>
      <b/>
      <sz val="9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9"/>
      <color rgb="FFFF0000"/>
      <name val="Calibri"/>
      <charset val="134"/>
      <scheme val="minor"/>
    </font>
    <font>
      <b/>
      <sz val="9"/>
      <color indexed="8"/>
      <name val="Calibri"/>
      <charset val="134"/>
    </font>
    <font>
      <b/>
      <sz val="9"/>
      <name val="Calibri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b/>
      <sz val="9"/>
      <name val="Calibri"/>
      <charset val="134"/>
      <scheme val="minor"/>
    </font>
    <font>
      <b/>
      <sz val="9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rgb="FF000000"/>
      <name val="Calibri"/>
      <charset val="134"/>
    </font>
    <font>
      <sz val="9"/>
      <name val="Calibri"/>
      <charset val="134"/>
      <scheme val="minor"/>
    </font>
    <font>
      <sz val="9"/>
      <color theme="1"/>
      <name val="Calibri"/>
      <charset val="134"/>
    </font>
    <font>
      <sz val="9"/>
      <name val="Calibri"/>
      <charset val="238"/>
    </font>
    <font>
      <b/>
      <sz val="9"/>
      <color theme="1"/>
      <name val="Calibri"/>
      <charset val="238"/>
    </font>
    <font>
      <b/>
      <sz val="9"/>
      <name val="Calibri"/>
      <charset val="238"/>
    </font>
    <font>
      <b/>
      <sz val="9"/>
      <color rgb="FF000000"/>
      <name val="Calibri"/>
      <charset val="238"/>
      <scheme val="minor"/>
    </font>
    <font>
      <sz val="9"/>
      <color theme="1"/>
      <name val="Calibri"/>
      <charset val="238"/>
    </font>
    <font>
      <sz val="8"/>
      <color theme="1"/>
      <name val="Calibri"/>
      <charset val="134"/>
    </font>
    <font>
      <sz val="9"/>
      <color rgb="FF000000"/>
      <name val="Calibri"/>
      <charset val="238"/>
      <scheme val="minor"/>
    </font>
    <font>
      <sz val="9"/>
      <color theme="1"/>
      <name val="Calibri"/>
      <charset val="238"/>
      <scheme val="minor"/>
    </font>
    <font>
      <sz val="9"/>
      <color theme="5" tint="0.599993896298105"/>
      <name val="Calibri"/>
      <charset val="134"/>
    </font>
    <font>
      <sz val="8"/>
      <name val="Calibri"/>
      <charset val="134"/>
      <scheme val="minor"/>
    </font>
    <font>
      <b/>
      <sz val="9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1"/>
    </font>
    <font>
      <sz val="11"/>
      <color indexed="8"/>
      <name val="Calibri"/>
      <charset val="238"/>
    </font>
    <font>
      <i/>
      <sz val="9"/>
      <name val="Calibri"/>
      <charset val="134"/>
    </font>
    <font>
      <i/>
      <sz val="9"/>
      <name val="Calibri"/>
      <charset val="134"/>
      <scheme val="minor"/>
    </font>
    <font>
      <sz val="9"/>
      <color rgb="FF000000"/>
      <name val="Calibri"/>
      <charset val="134"/>
    </font>
  </fonts>
  <fills count="4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399975585192419"/>
        <bgColor indexed="47"/>
      </patternFill>
    </fill>
    <fill>
      <patternFill patternType="solid">
        <fgColor theme="9" tint="0.799981688894314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9" tint="0.6"/>
        <bgColor indexed="64"/>
      </patternFill>
    </fill>
    <fill>
      <patternFill patternType="solid">
        <fgColor theme="9" tint="0.799981688894314"/>
        <bgColor indexed="47"/>
      </patternFill>
    </fill>
    <fill>
      <patternFill patternType="solid">
        <fgColor theme="9" tint="0.8"/>
        <bgColor indexed="47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0" fillId="0" borderId="0" applyFont="0" applyFill="0" applyBorder="0" applyAlignment="0" applyProtection="0"/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17" borderId="10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8" borderId="13" applyNumberFormat="0" applyAlignment="0" applyProtection="0">
      <alignment vertical="center"/>
    </xf>
    <xf numFmtId="0" fontId="42" fillId="19" borderId="14" applyNumberFormat="0" applyAlignment="0" applyProtection="0">
      <alignment vertical="center"/>
    </xf>
    <xf numFmtId="0" fontId="43" fillId="19" borderId="13" applyNumberFormat="0" applyAlignment="0" applyProtection="0">
      <alignment vertical="center"/>
    </xf>
    <xf numFmtId="0" fontId="44" fillId="20" borderId="15" applyNumberFormat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2" fillId="0" borderId="0"/>
    <xf numFmtId="0" fontId="53" fillId="0" borderId="0"/>
    <xf numFmtId="0" fontId="0" fillId="0" borderId="0"/>
    <xf numFmtId="0" fontId="0" fillId="0" borderId="0"/>
    <xf numFmtId="0" fontId="32" fillId="0" borderId="0"/>
    <xf numFmtId="0" fontId="0" fillId="0" borderId="0"/>
  </cellStyleXfs>
  <cellXfs count="16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2" xfId="49" applyFont="1" applyFill="1" applyBorder="1" applyAlignment="1">
      <alignment horizontal="left" wrapText="1"/>
    </xf>
    <xf numFmtId="0" fontId="3" fillId="3" borderId="3" xfId="49" applyFont="1" applyFill="1" applyBorder="1" applyAlignment="1">
      <alignment horizontal="left" wrapText="1"/>
    </xf>
    <xf numFmtId="0" fontId="3" fillId="3" borderId="4" xfId="49" applyFont="1" applyFill="1" applyBorder="1" applyAlignment="1">
      <alignment horizontal="left" wrapText="1"/>
    </xf>
    <xf numFmtId="0" fontId="4" fillId="0" borderId="1" xfId="49" applyFont="1" applyBorder="1" applyAlignment="1">
      <alignment horizontal="center" wrapText="1"/>
    </xf>
    <xf numFmtId="0" fontId="5" fillId="0" borderId="1" xfId="53" applyFont="1" applyBorder="1" applyAlignment="1">
      <alignment horizontal="left" vertical="center" wrapText="1"/>
    </xf>
    <xf numFmtId="3" fontId="4" fillId="0" borderId="1" xfId="49" applyNumberFormat="1" applyFont="1" applyBorder="1" applyAlignment="1">
      <alignment horizontal="right" wrapText="1"/>
    </xf>
    <xf numFmtId="0" fontId="3" fillId="3" borderId="2" xfId="49" applyFont="1" applyFill="1" applyBorder="1" applyAlignment="1">
      <alignment wrapText="1"/>
    </xf>
    <xf numFmtId="0" fontId="3" fillId="3" borderId="3" xfId="49" applyFont="1" applyFill="1" applyBorder="1" applyAlignment="1">
      <alignment wrapText="1"/>
    </xf>
    <xf numFmtId="0" fontId="3" fillId="3" borderId="4" xfId="49" applyFont="1" applyFill="1" applyBorder="1" applyAlignment="1">
      <alignment wrapText="1"/>
    </xf>
    <xf numFmtId="0" fontId="6" fillId="0" borderId="1" xfId="49" applyFont="1" applyBorder="1" applyAlignment="1">
      <alignment horizontal="center" wrapText="1"/>
    </xf>
    <xf numFmtId="0" fontId="5" fillId="4" borderId="1" xfId="0" applyFont="1" applyFill="1" applyBorder="1" applyAlignment="1">
      <alignment horizontal="left" vertical="center" wrapText="1"/>
    </xf>
    <xf numFmtId="3" fontId="6" fillId="0" borderId="1" xfId="49" applyNumberFormat="1" applyFont="1" applyBorder="1" applyAlignment="1">
      <alignment horizontal="right" wrapText="1"/>
    </xf>
    <xf numFmtId="0" fontId="7" fillId="0" borderId="1" xfId="0" applyFont="1" applyBorder="1"/>
    <xf numFmtId="3" fontId="7" fillId="0" borderId="1" xfId="0" applyNumberFormat="1" applyFont="1" applyBorder="1"/>
    <xf numFmtId="0" fontId="8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3" fontId="9" fillId="0" borderId="0" xfId="0" applyNumberFormat="1" applyFont="1" applyAlignment="1">
      <alignment horizontal="right" vertical="center" indent="1"/>
    </xf>
    <xf numFmtId="0" fontId="9" fillId="0" borderId="0" xfId="0" applyFont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 indent="1"/>
    </xf>
    <xf numFmtId="3" fontId="12" fillId="3" borderId="1" xfId="1" applyNumberFormat="1" applyFont="1" applyFill="1" applyBorder="1" applyAlignment="1">
      <alignment horizontal="right" vertical="center" wrapText="1" inden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 indent="1"/>
    </xf>
    <xf numFmtId="3" fontId="13" fillId="0" borderId="1" xfId="1" applyNumberFormat="1" applyFont="1" applyFill="1" applyBorder="1" applyAlignment="1">
      <alignment horizontal="right" vertical="center" wrapText="1" inden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 indent="1"/>
    </xf>
    <xf numFmtId="3" fontId="13" fillId="4" borderId="1" xfId="1" applyNumberFormat="1" applyFont="1" applyFill="1" applyBorder="1" applyAlignment="1">
      <alignment horizontal="right" vertical="center" wrapText="1" indent="1"/>
    </xf>
    <xf numFmtId="0" fontId="12" fillId="3" borderId="2" xfId="0" applyFont="1" applyFill="1" applyBorder="1" applyAlignment="1">
      <alignment horizontal="left" vertical="center" wrapText="1" indent="1"/>
    </xf>
    <xf numFmtId="3" fontId="12" fillId="3" borderId="1" xfId="0" applyNumberFormat="1" applyFont="1" applyFill="1" applyBorder="1" applyAlignment="1">
      <alignment horizontal="right" vertical="center" wrapText="1" indent="1"/>
    </xf>
    <xf numFmtId="3" fontId="13" fillId="0" borderId="1" xfId="1" applyNumberFormat="1" applyFont="1" applyBorder="1" applyAlignment="1">
      <alignment horizontal="right" vertical="center" wrapText="1" indent="1"/>
    </xf>
    <xf numFmtId="3" fontId="14" fillId="0" borderId="1" xfId="1" applyNumberFormat="1" applyFont="1" applyFill="1" applyBorder="1" applyAlignment="1">
      <alignment horizontal="right" vertical="center" wrapText="1" inden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1"/>
    </xf>
    <xf numFmtId="0" fontId="11" fillId="5" borderId="2" xfId="0" applyFont="1" applyFill="1" applyBorder="1" applyAlignment="1">
      <alignment horizontal="center" vertical="center"/>
    </xf>
    <xf numFmtId="3" fontId="8" fillId="5" borderId="1" xfId="0" applyNumberFormat="1" applyFont="1" applyFill="1" applyBorder="1" applyAlignment="1">
      <alignment horizontal="right" vertical="center" wrapText="1" inden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right" vertical="center" wrapText="1" indent="1"/>
    </xf>
    <xf numFmtId="49" fontId="12" fillId="7" borderId="1" xfId="49" applyNumberFormat="1" applyFont="1" applyFill="1" applyBorder="1" applyAlignment="1">
      <alignment horizontal="center" vertical="center" wrapText="1"/>
    </xf>
    <xf numFmtId="49" fontId="12" fillId="7" borderId="1" xfId="49" applyNumberFormat="1" applyFont="1" applyFill="1" applyBorder="1" applyAlignment="1">
      <alignment vertical="center" wrapText="1"/>
    </xf>
    <xf numFmtId="49" fontId="12" fillId="7" borderId="2" xfId="49" applyNumberFormat="1" applyFont="1" applyFill="1" applyBorder="1" applyAlignment="1">
      <alignment vertical="center" wrapText="1"/>
    </xf>
    <xf numFmtId="3" fontId="12" fillId="7" borderId="1" xfId="49" applyNumberFormat="1" applyFont="1" applyFill="1" applyBorder="1" applyAlignment="1">
      <alignment horizontal="right" vertical="center" wrapText="1" inden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left" vertical="center" wrapText="1" indent="1"/>
    </xf>
    <xf numFmtId="3" fontId="11" fillId="0" borderId="1" xfId="0" applyNumberFormat="1" applyFont="1" applyBorder="1" applyAlignment="1">
      <alignment horizontal="right" vertical="center" wrapText="1" indent="1"/>
    </xf>
    <xf numFmtId="3" fontId="13" fillId="0" borderId="1" xfId="0" applyNumberFormat="1" applyFont="1" applyBorder="1" applyAlignment="1">
      <alignment horizontal="right" vertical="center" wrapText="1" indent="1"/>
    </xf>
    <xf numFmtId="3" fontId="13" fillId="4" borderId="1" xfId="0" applyNumberFormat="1" applyFont="1" applyFill="1" applyBorder="1" applyAlignment="1">
      <alignment horizontal="right" vertical="center" wrapText="1" indent="1"/>
    </xf>
    <xf numFmtId="0" fontId="11" fillId="4" borderId="2" xfId="0" applyFont="1" applyFill="1" applyBorder="1" applyAlignment="1">
      <alignment horizontal="left" vertical="center" wrapText="1" indent="1"/>
    </xf>
    <xf numFmtId="3" fontId="11" fillId="4" borderId="1" xfId="0" applyNumberFormat="1" applyFont="1" applyFill="1" applyBorder="1" applyAlignment="1">
      <alignment horizontal="right" vertical="center" wrapText="1" indent="1"/>
    </xf>
    <xf numFmtId="49" fontId="16" fillId="7" borderId="1" xfId="49" applyNumberFormat="1" applyFont="1" applyFill="1" applyBorder="1" applyAlignment="1">
      <alignment horizontal="center" vertical="center" wrapText="1"/>
    </xf>
    <xf numFmtId="3" fontId="17" fillId="7" borderId="1" xfId="49" applyNumberFormat="1" applyFont="1" applyFill="1" applyBorder="1" applyAlignment="1">
      <alignment horizontal="right" vertical="center" wrapText="1" indent="1"/>
    </xf>
    <xf numFmtId="0" fontId="12" fillId="8" borderId="1" xfId="49" applyFont="1" applyFill="1" applyBorder="1" applyAlignment="1">
      <alignment horizontal="center" vertical="center" wrapText="1"/>
    </xf>
    <xf numFmtId="0" fontId="12" fillId="8" borderId="1" xfId="49" applyFont="1" applyFill="1" applyBorder="1" applyAlignment="1">
      <alignment vertical="center" wrapText="1"/>
    </xf>
    <xf numFmtId="0" fontId="12" fillId="8" borderId="2" xfId="49" applyFont="1" applyFill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 indent="1"/>
    </xf>
    <xf numFmtId="3" fontId="17" fillId="4" borderId="1" xfId="49" applyNumberFormat="1" applyFont="1" applyFill="1" applyBorder="1" applyAlignment="1">
      <alignment horizontal="right" vertical="center" wrapText="1" indent="1"/>
    </xf>
    <xf numFmtId="0" fontId="14" fillId="9" borderId="1" xfId="49" applyFont="1" applyFill="1" applyBorder="1" applyAlignment="1">
      <alignment horizontal="center" vertical="center" wrapText="1"/>
    </xf>
    <xf numFmtId="0" fontId="13" fillId="9" borderId="1" xfId="49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vertical="center" wrapText="1"/>
    </xf>
    <xf numFmtId="3" fontId="20" fillId="4" borderId="1" xfId="49" applyNumberFormat="1" applyFont="1" applyFill="1" applyBorder="1" applyAlignment="1">
      <alignment horizontal="right" vertical="center" wrapText="1" indent="1"/>
    </xf>
    <xf numFmtId="0" fontId="19" fillId="0" borderId="2" xfId="0" applyFont="1" applyBorder="1" applyAlignment="1">
      <alignment horizontal="left" vertical="center" wrapText="1"/>
    </xf>
    <xf numFmtId="0" fontId="19" fillId="0" borderId="1" xfId="53" applyFont="1" applyBorder="1" applyAlignment="1">
      <alignment horizontal="left" vertical="center" wrapText="1"/>
    </xf>
    <xf numFmtId="0" fontId="19" fillId="0" borderId="2" xfId="53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 indent="1"/>
    </xf>
    <xf numFmtId="3" fontId="13" fillId="0" borderId="1" xfId="49" applyNumberFormat="1" applyFont="1" applyBorder="1" applyAlignment="1">
      <alignment horizontal="right" vertical="center" wrapText="1" indent="1"/>
    </xf>
    <xf numFmtId="0" fontId="21" fillId="10" borderId="1" xfId="49" applyFont="1" applyFill="1" applyBorder="1" applyAlignment="1">
      <alignment horizontal="center" vertical="center" wrapText="1"/>
    </xf>
    <xf numFmtId="0" fontId="14" fillId="10" borderId="1" xfId="49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left" vertical="center" wrapText="1"/>
    </xf>
    <xf numFmtId="3" fontId="21" fillId="4" borderId="1" xfId="49" applyNumberFormat="1" applyFont="1" applyFill="1" applyBorder="1" applyAlignment="1">
      <alignment horizontal="right" vertical="center" wrapText="1" indent="1"/>
    </xf>
    <xf numFmtId="0" fontId="19" fillId="4" borderId="6" xfId="0" applyFont="1" applyFill="1" applyBorder="1" applyAlignment="1">
      <alignment horizontal="left" vertical="center" wrapText="1"/>
    </xf>
    <xf numFmtId="3" fontId="14" fillId="4" borderId="1" xfId="49" applyNumberFormat="1" applyFont="1" applyFill="1" applyBorder="1" applyAlignment="1">
      <alignment horizontal="right" vertical="center" wrapText="1" indent="1"/>
    </xf>
    <xf numFmtId="0" fontId="14" fillId="0" borderId="1" xfId="0" applyFont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left" vertical="center" wrapText="1"/>
    </xf>
    <xf numFmtId="0" fontId="14" fillId="8" borderId="1" xfId="49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left" vertical="center" wrapText="1"/>
    </xf>
    <xf numFmtId="3" fontId="22" fillId="3" borderId="1" xfId="49" applyNumberFormat="1" applyFont="1" applyFill="1" applyBorder="1" applyAlignment="1">
      <alignment horizontal="right" vertical="center" wrapText="1" indent="1"/>
    </xf>
    <xf numFmtId="0" fontId="12" fillId="9" borderId="1" xfId="49" applyFont="1" applyFill="1" applyBorder="1" applyAlignment="1">
      <alignment horizontal="center" vertical="center" wrapText="1"/>
    </xf>
    <xf numFmtId="3" fontId="22" fillId="4" borderId="1" xfId="49" applyNumberFormat="1" applyFont="1" applyFill="1" applyBorder="1" applyAlignment="1">
      <alignment horizontal="right" vertical="center" wrapText="1" indent="1"/>
    </xf>
    <xf numFmtId="0" fontId="19" fillId="4" borderId="1" xfId="53" applyFont="1" applyFill="1" applyBorder="1" applyAlignment="1">
      <alignment horizontal="left" vertical="center" wrapText="1"/>
    </xf>
    <xf numFmtId="0" fontId="12" fillId="8" borderId="5" xfId="49" applyFont="1" applyFill="1" applyBorder="1" applyAlignment="1">
      <alignment vertical="center" wrapText="1"/>
    </xf>
    <xf numFmtId="0" fontId="14" fillId="0" borderId="1" xfId="49" applyFont="1" applyBorder="1" applyAlignment="1">
      <alignment horizontal="center" vertical="center" wrapText="1"/>
    </xf>
    <xf numFmtId="0" fontId="19" fillId="0" borderId="8" xfId="53" applyFont="1" applyBorder="1" applyAlignment="1">
      <alignment horizontal="left" vertical="center" wrapText="1"/>
    </xf>
    <xf numFmtId="49" fontId="12" fillId="8" borderId="1" xfId="49" applyNumberFormat="1" applyFont="1" applyFill="1" applyBorder="1" applyAlignment="1">
      <alignment horizontal="center" vertical="center" wrapText="1"/>
    </xf>
    <xf numFmtId="49" fontId="12" fillId="8" borderId="1" xfId="49" applyNumberFormat="1" applyFont="1" applyFill="1" applyBorder="1" applyAlignment="1">
      <alignment vertical="center" wrapText="1"/>
    </xf>
    <xf numFmtId="49" fontId="12" fillId="8" borderId="2" xfId="49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23" fillId="8" borderId="1" xfId="49" applyFont="1" applyFill="1" applyBorder="1" applyAlignment="1">
      <alignment horizontal="center" vertical="center" wrapText="1"/>
    </xf>
    <xf numFmtId="0" fontId="24" fillId="3" borderId="1" xfId="53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3" fontId="25" fillId="4" borderId="1" xfId="49" applyNumberFormat="1" applyFont="1" applyFill="1" applyBorder="1" applyAlignment="1">
      <alignment horizontal="right" vertical="center" wrapText="1" indent="1"/>
    </xf>
    <xf numFmtId="0" fontId="2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 indent="1"/>
    </xf>
    <xf numFmtId="3" fontId="26" fillId="4" borderId="1" xfId="49" applyNumberFormat="1" applyFont="1" applyFill="1" applyBorder="1" applyAlignment="1">
      <alignment horizontal="right" vertical="center" wrapText="1" indent="1"/>
    </xf>
    <xf numFmtId="0" fontId="17" fillId="11" borderId="2" xfId="0" applyFont="1" applyFill="1" applyBorder="1" applyAlignment="1">
      <alignment vertical="center" wrapText="1"/>
    </xf>
    <xf numFmtId="3" fontId="22" fillId="11" borderId="1" xfId="49" applyNumberFormat="1" applyFont="1" applyFill="1" applyBorder="1" applyAlignment="1">
      <alignment horizontal="right" vertical="center" wrapText="1" indent="1"/>
    </xf>
    <xf numFmtId="0" fontId="17" fillId="11" borderId="2" xfId="0" applyFont="1" applyFill="1" applyBorder="1" applyAlignment="1">
      <alignment horizontal="left" vertical="center" wrapText="1" indent="1"/>
    </xf>
    <xf numFmtId="3" fontId="17" fillId="11" borderId="1" xfId="49" applyNumberFormat="1" applyFont="1" applyFill="1" applyBorder="1" applyAlignment="1">
      <alignment horizontal="right" vertical="center" wrapText="1" indent="1"/>
    </xf>
    <xf numFmtId="0" fontId="27" fillId="4" borderId="2" xfId="53" applyFont="1" applyFill="1" applyBorder="1" applyAlignment="1">
      <alignment horizontal="left" vertical="center" wrapText="1"/>
    </xf>
    <xf numFmtId="49" fontId="16" fillId="7" borderId="1" xfId="49" applyNumberFormat="1" applyFont="1" applyFill="1" applyBorder="1" applyAlignment="1">
      <alignment vertical="center" wrapText="1"/>
    </xf>
    <xf numFmtId="49" fontId="12" fillId="12" borderId="1" xfId="49" applyNumberFormat="1" applyFont="1" applyFill="1" applyBorder="1" applyAlignment="1">
      <alignment horizontal="center" vertical="center" wrapText="1"/>
    </xf>
    <xf numFmtId="49" fontId="16" fillId="12" borderId="1" xfId="49" applyNumberFormat="1" applyFont="1" applyFill="1" applyBorder="1" applyAlignment="1">
      <alignment vertical="center" wrapText="1"/>
    </xf>
    <xf numFmtId="49" fontId="12" fillId="12" borderId="2" xfId="49" applyNumberFormat="1" applyFont="1" applyFill="1" applyBorder="1" applyAlignment="1">
      <alignment vertical="center" wrapText="1"/>
    </xf>
    <xf numFmtId="3" fontId="17" fillId="12" borderId="1" xfId="49" applyNumberFormat="1" applyFont="1" applyFill="1" applyBorder="1" applyAlignment="1">
      <alignment horizontal="right" vertical="center" wrapText="1" indent="1"/>
    </xf>
    <xf numFmtId="49" fontId="12" fillId="13" borderId="1" xfId="49" applyNumberFormat="1" applyFont="1" applyFill="1" applyBorder="1" applyAlignment="1">
      <alignment horizontal="center" vertical="center" wrapText="1"/>
    </xf>
    <xf numFmtId="49" fontId="17" fillId="13" borderId="1" xfId="49" applyNumberFormat="1" applyFont="1" applyFill="1" applyBorder="1" applyAlignment="1">
      <alignment horizontal="center" vertical="center" wrapText="1"/>
    </xf>
    <xf numFmtId="0" fontId="12" fillId="14" borderId="2" xfId="0" applyFont="1" applyFill="1" applyBorder="1" applyAlignment="1">
      <alignment horizontal="left" vertical="center" wrapText="1" indent="1"/>
    </xf>
    <xf numFmtId="3" fontId="17" fillId="13" borderId="1" xfId="49" applyNumberFormat="1" applyFont="1" applyFill="1" applyBorder="1" applyAlignment="1">
      <alignment horizontal="right" vertical="center" wrapText="1" indent="1"/>
    </xf>
    <xf numFmtId="49" fontId="21" fillId="15" borderId="1" xfId="49" applyNumberFormat="1" applyFont="1" applyFill="1" applyBorder="1" applyAlignment="1">
      <alignment horizontal="center" vertical="center" wrapText="1"/>
    </xf>
    <xf numFmtId="49" fontId="25" fillId="15" borderId="1" xfId="49" applyNumberFormat="1" applyFont="1" applyFill="1" applyBorder="1" applyAlignment="1">
      <alignment horizontal="center" vertical="center" wrapText="1"/>
    </xf>
    <xf numFmtId="3" fontId="25" fillId="15" borderId="1" xfId="49" applyNumberFormat="1" applyFont="1" applyFill="1" applyBorder="1" applyAlignment="1">
      <alignment horizontal="right" vertical="center" wrapText="1" indent="1"/>
    </xf>
    <xf numFmtId="0" fontId="12" fillId="3" borderId="1" xfId="49" applyFont="1" applyFill="1" applyBorder="1" applyAlignment="1">
      <alignment horizontal="center" vertical="center" wrapText="1"/>
    </xf>
    <xf numFmtId="0" fontId="12" fillId="3" borderId="1" xfId="49" applyFont="1" applyFill="1" applyBorder="1" applyAlignment="1">
      <alignment vertical="center" wrapText="1"/>
    </xf>
    <xf numFmtId="0" fontId="12" fillId="3" borderId="2" xfId="49" applyFont="1" applyFill="1" applyBorder="1" applyAlignment="1">
      <alignment vertical="center" wrapText="1"/>
    </xf>
    <xf numFmtId="0" fontId="21" fillId="4" borderId="1" xfId="49" applyFont="1" applyFill="1" applyBorder="1" applyAlignment="1">
      <alignment horizontal="center" vertical="center" wrapText="1"/>
    </xf>
    <xf numFmtId="3" fontId="28" fillId="4" borderId="1" xfId="1" applyNumberFormat="1" applyFont="1" applyFill="1" applyBorder="1" applyAlignment="1">
      <alignment horizontal="right" vertical="center" indent="1"/>
    </xf>
    <xf numFmtId="0" fontId="5" fillId="0" borderId="1" xfId="0" applyFont="1" applyBorder="1" applyAlignment="1">
      <alignment horizontal="left" vertical="center" wrapText="1"/>
    </xf>
    <xf numFmtId="3" fontId="9" fillId="4" borderId="1" xfId="1" applyNumberFormat="1" applyFont="1" applyFill="1" applyBorder="1" applyAlignment="1">
      <alignment horizontal="right" vertical="center" indent="1"/>
    </xf>
    <xf numFmtId="3" fontId="19" fillId="0" borderId="1" xfId="1" applyNumberFormat="1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left" vertical="center" wrapText="1"/>
    </xf>
    <xf numFmtId="3" fontId="19" fillId="4" borderId="1" xfId="1" applyNumberFormat="1" applyFont="1" applyFill="1" applyBorder="1" applyAlignment="1">
      <alignment horizontal="right" vertical="center" indent="1"/>
    </xf>
    <xf numFmtId="0" fontId="29" fillId="16" borderId="1" xfId="49" applyFont="1" applyFill="1" applyBorder="1" applyAlignment="1">
      <alignment horizontal="center" vertical="center" wrapText="1"/>
    </xf>
    <xf numFmtId="0" fontId="5" fillId="16" borderId="1" xfId="53" applyFont="1" applyFill="1" applyBorder="1" applyAlignment="1">
      <alignment horizontal="left" vertical="center" wrapText="1"/>
    </xf>
    <xf numFmtId="3" fontId="5" fillId="4" borderId="1" xfId="1" applyNumberFormat="1" applyFont="1" applyFill="1" applyBorder="1" applyAlignment="1">
      <alignment horizontal="center" vertical="center"/>
    </xf>
    <xf numFmtId="0" fontId="5" fillId="0" borderId="2" xfId="53" applyFont="1" applyBorder="1" applyAlignment="1">
      <alignment horizontal="left" vertical="center" wrapText="1"/>
    </xf>
    <xf numFmtId="0" fontId="14" fillId="4" borderId="1" xfId="49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3" fontId="17" fillId="3" borderId="1" xfId="49" applyNumberFormat="1" applyFont="1" applyFill="1" applyBorder="1" applyAlignment="1">
      <alignment horizontal="right" vertical="center" wrapText="1" indent="1"/>
    </xf>
    <xf numFmtId="3" fontId="17" fillId="0" borderId="1" xfId="49" applyNumberFormat="1" applyFont="1" applyBorder="1" applyAlignment="1">
      <alignment horizontal="right" vertical="center" wrapText="1" indent="1"/>
    </xf>
    <xf numFmtId="0" fontId="5" fillId="0" borderId="8" xfId="0" applyFont="1" applyBorder="1" applyAlignment="1">
      <alignment horizontal="left" vertical="center" wrapText="1"/>
    </xf>
    <xf numFmtId="3" fontId="20" fillId="0" borderId="1" xfId="49" applyNumberFormat="1" applyFont="1" applyBorder="1" applyAlignment="1">
      <alignment horizontal="right" vertical="center" wrapText="1" indent="1"/>
    </xf>
    <xf numFmtId="3" fontId="25" fillId="0" borderId="1" xfId="49" applyNumberFormat="1" applyFont="1" applyBorder="1" applyAlignment="1">
      <alignment horizontal="right" vertical="center" wrapText="1" indent="1"/>
    </xf>
    <xf numFmtId="0" fontId="23" fillId="3" borderId="1" xfId="49" applyFont="1" applyFill="1" applyBorder="1" applyAlignment="1">
      <alignment horizontal="center" vertical="center" wrapText="1"/>
    </xf>
    <xf numFmtId="0" fontId="14" fillId="3" borderId="1" xfId="49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left" vertical="center" wrapText="1"/>
    </xf>
    <xf numFmtId="0" fontId="23" fillId="0" borderId="1" xfId="49" applyFont="1" applyBorder="1" applyAlignment="1">
      <alignment horizontal="center" vertical="center" wrapText="1"/>
    </xf>
    <xf numFmtId="3" fontId="22" fillId="0" borderId="1" xfId="49" applyNumberFormat="1" applyFont="1" applyBorder="1" applyAlignment="1">
      <alignment horizontal="right" vertical="center" wrapText="1" indent="1"/>
    </xf>
    <xf numFmtId="0" fontId="12" fillId="0" borderId="1" xfId="49" applyFont="1" applyBorder="1" applyAlignment="1">
      <alignment horizontal="center" vertical="center" wrapText="1"/>
    </xf>
    <xf numFmtId="0" fontId="12" fillId="0" borderId="2" xfId="49" applyFont="1" applyBorder="1" applyAlignment="1">
      <alignment horizontal="left" vertical="center" wrapText="1" indent="1"/>
    </xf>
    <xf numFmtId="3" fontId="20" fillId="9" borderId="1" xfId="49" applyNumberFormat="1" applyFont="1" applyFill="1" applyBorder="1" applyAlignment="1">
      <alignment horizontal="right" vertical="center" wrapText="1" indent="1"/>
    </xf>
    <xf numFmtId="0" fontId="14" fillId="0" borderId="9" xfId="0" applyFont="1" applyFill="1" applyBorder="1" applyAlignment="1">
      <alignment horizontal="left" vertical="center" wrapText="1"/>
    </xf>
    <xf numFmtId="3" fontId="14" fillId="0" borderId="1" xfId="49" applyNumberFormat="1" applyFont="1" applyBorder="1" applyAlignment="1">
      <alignment horizontal="right" vertical="center" wrapText="1" indent="1"/>
    </xf>
    <xf numFmtId="0" fontId="14" fillId="16" borderId="1" xfId="49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left" vertical="center" wrapText="1"/>
    </xf>
    <xf numFmtId="3" fontId="17" fillId="4" borderId="1" xfId="0" applyNumberFormat="1" applyFont="1" applyFill="1" applyBorder="1" applyAlignment="1">
      <alignment horizontal="right" vertical="center" wrapText="1" indent="1"/>
    </xf>
    <xf numFmtId="0" fontId="9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right" vertical="center" wrapText="1" indent="1"/>
    </xf>
    <xf numFmtId="3" fontId="12" fillId="0" borderId="1" xfId="0" applyNumberFormat="1" applyFont="1" applyBorder="1" applyAlignment="1">
      <alignment horizontal="right" vertical="center" wrapText="1" indent="1"/>
    </xf>
    <xf numFmtId="3" fontId="14" fillId="4" borderId="1" xfId="0" applyNumberFormat="1" applyFont="1" applyFill="1" applyBorder="1" applyAlignment="1">
      <alignment horizontal="right" vertical="center" wrapText="1" indent="1"/>
    </xf>
    <xf numFmtId="3" fontId="12" fillId="4" borderId="1" xfId="0" applyNumberFormat="1" applyFont="1" applyFill="1" applyBorder="1" applyAlignment="1">
      <alignment horizontal="right" vertical="center" wrapText="1" indent="1"/>
    </xf>
  </cellXfs>
  <cellStyles count="5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" xfId="49"/>
    <cellStyle name="Excel Built-in Normal 2" xfId="50"/>
    <cellStyle name="Normal 2" xfId="51"/>
    <cellStyle name="Normal 2 2" xfId="52"/>
    <cellStyle name="Normalno 2" xfId="53"/>
    <cellStyle name="Normalno 2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List1">
    <pageSetUpPr fitToPage="1"/>
  </sheetPr>
  <dimension ref="A1:E311"/>
  <sheetViews>
    <sheetView tabSelected="1" workbookViewId="0">
      <pane ySplit="1" topLeftCell="A2" activePane="bottomLeft" state="frozen"/>
      <selection/>
      <selection pane="bottomLeft" activeCell="A133" sqref="$A133:$XFD133"/>
    </sheetView>
  </sheetViews>
  <sheetFormatPr defaultColWidth="9" defaultRowHeight="12" outlineLevelCol="4"/>
  <cols>
    <col min="1" max="1" width="6.28571428571429" style="22" customWidth="1"/>
    <col min="2" max="2" width="9.71428571428571" style="22" customWidth="1"/>
    <col min="3" max="3" width="5.71428571428571" style="22" customWidth="1"/>
    <col min="4" max="4" width="35.1428571428571" style="23" customWidth="1"/>
    <col min="5" max="5" width="15.8571428571429" style="24" customWidth="1"/>
    <col min="6" max="16370" width="9.14285714285714" style="25"/>
    <col min="16371" max="16384" width="9" style="25"/>
  </cols>
  <sheetData>
    <row r="1" ht="41" customHeight="1" spans="1:5">
      <c r="A1" s="26" t="s">
        <v>0</v>
      </c>
      <c r="B1" s="27" t="s">
        <v>1</v>
      </c>
      <c r="C1" s="26" t="s">
        <v>2</v>
      </c>
      <c r="D1" s="26" t="s">
        <v>3</v>
      </c>
      <c r="E1" s="28" t="s">
        <v>4</v>
      </c>
    </row>
    <row r="2" s="17" customFormat="1" ht="20.25" customHeight="1" spans="1:5">
      <c r="A2" s="29">
        <v>3</v>
      </c>
      <c r="B2" s="29"/>
      <c r="C2" s="29"/>
      <c r="D2" s="30" t="s">
        <v>5</v>
      </c>
      <c r="E2" s="31">
        <f t="shared" ref="E2" si="0">SUM(E3:E7)</f>
        <v>1931500</v>
      </c>
    </row>
    <row r="3" s="17" customFormat="1" ht="18" customHeight="1" spans="1:5">
      <c r="A3" s="32"/>
      <c r="B3" s="32"/>
      <c r="C3" s="33">
        <v>31</v>
      </c>
      <c r="D3" s="34" t="s">
        <v>6</v>
      </c>
      <c r="E3" s="35">
        <f>E23</f>
        <v>15500</v>
      </c>
    </row>
    <row r="4" s="18" customFormat="1" spans="1:5">
      <c r="A4" s="36"/>
      <c r="B4" s="36"/>
      <c r="C4" s="37">
        <v>33</v>
      </c>
      <c r="D4" s="38" t="s">
        <v>7</v>
      </c>
      <c r="E4" s="39">
        <f>E28</f>
        <v>1768000</v>
      </c>
    </row>
    <row r="5" s="17" customFormat="1" spans="1:5">
      <c r="A5" s="32"/>
      <c r="B5" s="32"/>
      <c r="C5" s="33">
        <v>34</v>
      </c>
      <c r="D5" s="34" t="s">
        <v>8</v>
      </c>
      <c r="E5" s="35">
        <f>E34</f>
        <v>3000</v>
      </c>
    </row>
    <row r="6" s="17" customFormat="1" spans="1:5">
      <c r="A6" s="32"/>
      <c r="B6" s="32"/>
      <c r="C6" s="33">
        <v>35</v>
      </c>
      <c r="D6" s="34" t="s">
        <v>9</v>
      </c>
      <c r="E6" s="35">
        <f>E37</f>
        <v>110000</v>
      </c>
    </row>
    <row r="7" s="18" customFormat="1" spans="1:5">
      <c r="A7" s="36"/>
      <c r="B7" s="36"/>
      <c r="C7" s="37">
        <v>36</v>
      </c>
      <c r="D7" s="38" t="s">
        <v>10</v>
      </c>
      <c r="E7" s="39">
        <f>E41</f>
        <v>35000</v>
      </c>
    </row>
    <row r="8" ht="20.25" customHeight="1" spans="1:5">
      <c r="A8" s="29">
        <v>4</v>
      </c>
      <c r="B8" s="29"/>
      <c r="C8" s="29"/>
      <c r="D8" s="40" t="s">
        <v>11</v>
      </c>
      <c r="E8" s="41">
        <f t="shared" ref="E8" si="1">SUM(E9:E14)</f>
        <v>3251654.29</v>
      </c>
    </row>
    <row r="9" spans="1:5">
      <c r="A9" s="33"/>
      <c r="B9" s="33"/>
      <c r="C9" s="33">
        <v>41</v>
      </c>
      <c r="D9" s="34" t="s">
        <v>12</v>
      </c>
      <c r="E9" s="42">
        <f>E229</f>
        <v>610000</v>
      </c>
    </row>
    <row r="10" s="19" customFormat="1" spans="1:5">
      <c r="A10" s="37"/>
      <c r="B10" s="37"/>
      <c r="C10" s="37">
        <v>42</v>
      </c>
      <c r="D10" s="38" t="s">
        <v>13</v>
      </c>
      <c r="E10" s="39">
        <f>E46+E133+E144+E159+E205+E236</f>
        <v>2448654.29</v>
      </c>
    </row>
    <row r="11" spans="1:5">
      <c r="A11" s="33"/>
      <c r="B11" s="33"/>
      <c r="C11" s="33">
        <v>43</v>
      </c>
      <c r="D11" s="34" t="s">
        <v>14</v>
      </c>
      <c r="E11" s="42">
        <f>E294</f>
        <v>160000</v>
      </c>
    </row>
    <row r="12" spans="1:5">
      <c r="A12" s="33"/>
      <c r="B12" s="33"/>
      <c r="C12" s="33">
        <v>44</v>
      </c>
      <c r="D12" s="34" t="s">
        <v>15</v>
      </c>
      <c r="E12" s="42">
        <f>E297</f>
        <v>17700</v>
      </c>
    </row>
    <row r="13" spans="1:5">
      <c r="A13" s="33"/>
      <c r="B13" s="33"/>
      <c r="C13" s="33">
        <v>45</v>
      </c>
      <c r="D13" s="34" t="s">
        <v>16</v>
      </c>
      <c r="E13" s="42">
        <f>E303</f>
        <v>10000</v>
      </c>
    </row>
    <row r="14" spans="1:5">
      <c r="A14" s="33"/>
      <c r="B14" s="33"/>
      <c r="C14" s="33">
        <v>46</v>
      </c>
      <c r="D14" s="34" t="s">
        <v>17</v>
      </c>
      <c r="E14" s="42">
        <f>E306</f>
        <v>5300</v>
      </c>
    </row>
    <row r="15" ht="20.25" customHeight="1" spans="1:5">
      <c r="A15" s="29">
        <v>5</v>
      </c>
      <c r="B15" s="29"/>
      <c r="C15" s="29"/>
      <c r="D15" s="40" t="s">
        <v>18</v>
      </c>
      <c r="E15" s="41">
        <f t="shared" ref="E15" si="2">+E16+E17</f>
        <v>334770.71</v>
      </c>
    </row>
    <row r="16" ht="24" spans="1:5">
      <c r="A16" s="33"/>
      <c r="B16" s="33"/>
      <c r="C16" s="33">
        <v>52</v>
      </c>
      <c r="D16" s="34" t="s">
        <v>19</v>
      </c>
      <c r="E16" s="39">
        <f>E2-E8</f>
        <v>-1320154.29</v>
      </c>
    </row>
    <row r="17" ht="24" spans="1:5">
      <c r="A17" s="33"/>
      <c r="B17" s="33"/>
      <c r="C17" s="33">
        <v>52</v>
      </c>
      <c r="D17" s="34" t="s">
        <v>20</v>
      </c>
      <c r="E17" s="43">
        <v>1654925</v>
      </c>
    </row>
    <row r="18" spans="1:5">
      <c r="A18" s="44"/>
      <c r="B18" s="44"/>
      <c r="C18" s="44"/>
      <c r="D18" s="45"/>
      <c r="E18" s="35"/>
    </row>
    <row r="19" ht="25.5" customHeight="1" spans="1:5">
      <c r="A19" s="26" t="s">
        <v>21</v>
      </c>
      <c r="B19" s="26"/>
      <c r="C19" s="26" t="s">
        <v>22</v>
      </c>
      <c r="D19" s="46" t="s">
        <v>23</v>
      </c>
      <c r="E19" s="47" t="s">
        <v>24</v>
      </c>
    </row>
    <row r="20" ht="20.25" customHeight="1" spans="1:5">
      <c r="A20" s="48">
        <v>3</v>
      </c>
      <c r="B20" s="48"/>
      <c r="C20" s="49"/>
      <c r="D20" s="50" t="s">
        <v>25</v>
      </c>
      <c r="E20" s="51">
        <f>E21</f>
        <v>1931500</v>
      </c>
    </row>
    <row r="21" ht="18.75" customHeight="1" spans="1:5">
      <c r="A21" s="52" t="s">
        <v>26</v>
      </c>
      <c r="B21" s="52"/>
      <c r="C21" s="53"/>
      <c r="D21" s="54" t="s">
        <v>27</v>
      </c>
      <c r="E21" s="55">
        <f>E22</f>
        <v>1931500</v>
      </c>
    </row>
    <row r="22" spans="1:5">
      <c r="A22" s="32"/>
      <c r="B22" s="32"/>
      <c r="C22" s="56">
        <v>3</v>
      </c>
      <c r="D22" s="57" t="s">
        <v>28</v>
      </c>
      <c r="E22" s="58">
        <f t="shared" ref="E22" si="3">E23+E28+E34+E37+E41</f>
        <v>1931500</v>
      </c>
    </row>
    <row r="23" spans="1:5">
      <c r="A23" s="32"/>
      <c r="B23" s="32"/>
      <c r="C23" s="32">
        <v>31</v>
      </c>
      <c r="D23" s="57" t="s">
        <v>6</v>
      </c>
      <c r="E23" s="58">
        <f>+E24</f>
        <v>15500</v>
      </c>
    </row>
    <row r="24" spans="1:5">
      <c r="A24" s="32"/>
      <c r="B24" s="32"/>
      <c r="C24" s="32">
        <v>311</v>
      </c>
      <c r="D24" s="57" t="s">
        <v>6</v>
      </c>
      <c r="E24" s="58">
        <f t="shared" ref="E24" si="4">SUM(E25:E27)</f>
        <v>15500</v>
      </c>
    </row>
    <row r="25" spans="1:5">
      <c r="A25" s="33" t="s">
        <v>29</v>
      </c>
      <c r="B25" s="33"/>
      <c r="C25" s="33">
        <v>3111</v>
      </c>
      <c r="D25" s="34" t="s">
        <v>30</v>
      </c>
      <c r="E25" s="59">
        <v>1500</v>
      </c>
    </row>
    <row r="26" ht="24" spans="1:5">
      <c r="A26" s="33" t="s">
        <v>31</v>
      </c>
      <c r="B26" s="33"/>
      <c r="C26" s="33">
        <v>3112</v>
      </c>
      <c r="D26" s="34" t="s">
        <v>32</v>
      </c>
      <c r="E26" s="59">
        <v>10000</v>
      </c>
    </row>
    <row r="27" spans="1:5">
      <c r="A27" s="33" t="s">
        <v>33</v>
      </c>
      <c r="B27" s="33"/>
      <c r="C27" s="33">
        <v>3112</v>
      </c>
      <c r="D27" s="34" t="s">
        <v>34</v>
      </c>
      <c r="E27" s="59">
        <v>4000</v>
      </c>
    </row>
    <row r="28" spans="1:5">
      <c r="A28" s="32"/>
      <c r="B28" s="32"/>
      <c r="C28" s="32">
        <v>33</v>
      </c>
      <c r="D28" s="57" t="s">
        <v>7</v>
      </c>
      <c r="E28" s="58">
        <f>E29</f>
        <v>1768000</v>
      </c>
    </row>
    <row r="29" spans="1:5">
      <c r="A29" s="32"/>
      <c r="B29" s="32"/>
      <c r="C29" s="32">
        <v>331</v>
      </c>
      <c r="D29" s="57" t="s">
        <v>7</v>
      </c>
      <c r="E29" s="58">
        <f t="shared" ref="E29" si="5">SUM(E30:E33)</f>
        <v>1768000</v>
      </c>
    </row>
    <row r="30" s="19" customFormat="1" spans="1:5">
      <c r="A30" s="37" t="s">
        <v>35</v>
      </c>
      <c r="B30" s="37"/>
      <c r="C30" s="37">
        <v>3312</v>
      </c>
      <c r="D30" s="38" t="s">
        <v>36</v>
      </c>
      <c r="E30" s="60">
        <v>1730000</v>
      </c>
    </row>
    <row r="31" spans="1:5">
      <c r="A31" s="33" t="s">
        <v>37</v>
      </c>
      <c r="B31" s="33"/>
      <c r="C31" s="33">
        <v>3312</v>
      </c>
      <c r="D31" s="34" t="s">
        <v>38</v>
      </c>
      <c r="E31" s="59">
        <v>25000</v>
      </c>
    </row>
    <row r="32" ht="24" spans="1:5">
      <c r="A32" s="33" t="s">
        <v>39</v>
      </c>
      <c r="B32" s="33"/>
      <c r="C32" s="33">
        <v>3112</v>
      </c>
      <c r="D32" s="34" t="s">
        <v>40</v>
      </c>
      <c r="E32" s="59">
        <v>3000</v>
      </c>
    </row>
    <row r="33" ht="24" spans="1:5">
      <c r="A33" s="33" t="s">
        <v>41</v>
      </c>
      <c r="B33" s="33"/>
      <c r="C33" s="33">
        <v>3312</v>
      </c>
      <c r="D33" s="34" t="s">
        <v>42</v>
      </c>
      <c r="E33" s="59">
        <v>10000</v>
      </c>
    </row>
    <row r="34" spans="1:5">
      <c r="A34" s="32"/>
      <c r="B34" s="32"/>
      <c r="C34" s="32">
        <v>34</v>
      </c>
      <c r="D34" s="57" t="s">
        <v>8</v>
      </c>
      <c r="E34" s="58">
        <f>E35</f>
        <v>3000</v>
      </c>
    </row>
    <row r="35" spans="1:5">
      <c r="A35" s="32"/>
      <c r="B35" s="32"/>
      <c r="C35" s="32">
        <v>341</v>
      </c>
      <c r="D35" s="57" t="s">
        <v>43</v>
      </c>
      <c r="E35" s="58">
        <f>E36</f>
        <v>3000</v>
      </c>
    </row>
    <row r="36" ht="24" spans="1:5">
      <c r="A36" s="33" t="s">
        <v>44</v>
      </c>
      <c r="B36" s="33"/>
      <c r="C36" s="33">
        <v>3413</v>
      </c>
      <c r="D36" s="34" t="s">
        <v>45</v>
      </c>
      <c r="E36" s="59">
        <v>3000</v>
      </c>
    </row>
    <row r="37" spans="1:5">
      <c r="A37" s="32"/>
      <c r="B37" s="32"/>
      <c r="C37" s="32">
        <v>35</v>
      </c>
      <c r="D37" s="57" t="s">
        <v>9</v>
      </c>
      <c r="E37" s="58">
        <f>E38</f>
        <v>110000</v>
      </c>
    </row>
    <row r="38" spans="1:5">
      <c r="A38" s="32"/>
      <c r="B38" s="32"/>
      <c r="C38" s="32">
        <v>351</v>
      </c>
      <c r="D38" s="57" t="s">
        <v>46</v>
      </c>
      <c r="E38" s="58">
        <f t="shared" ref="E38" si="6">SUM(E39+E40)</f>
        <v>110000</v>
      </c>
    </row>
    <row r="39" ht="24" spans="1:5">
      <c r="A39" s="33" t="s">
        <v>47</v>
      </c>
      <c r="B39" s="33"/>
      <c r="C39" s="33">
        <v>3513</v>
      </c>
      <c r="D39" s="34" t="s">
        <v>48</v>
      </c>
      <c r="E39" s="59">
        <v>60000</v>
      </c>
    </row>
    <row r="40" ht="24" spans="1:5">
      <c r="A40" s="37" t="s">
        <v>49</v>
      </c>
      <c r="B40" s="37"/>
      <c r="C40" s="37">
        <v>3513</v>
      </c>
      <c r="D40" s="38" t="s">
        <v>50</v>
      </c>
      <c r="E40" s="60">
        <v>50000</v>
      </c>
    </row>
    <row r="41" s="19" customFormat="1" spans="1:5">
      <c r="A41" s="36"/>
      <c r="B41" s="36"/>
      <c r="C41" s="36">
        <v>36</v>
      </c>
      <c r="D41" s="61" t="s">
        <v>10</v>
      </c>
      <c r="E41" s="62">
        <f>E42</f>
        <v>35000</v>
      </c>
    </row>
    <row r="42" spans="1:5">
      <c r="A42" s="32"/>
      <c r="B42" s="32"/>
      <c r="C42" s="32">
        <v>361</v>
      </c>
      <c r="D42" s="57" t="s">
        <v>51</v>
      </c>
      <c r="E42" s="58">
        <f>E43</f>
        <v>35000</v>
      </c>
    </row>
    <row r="43" ht="10.5" customHeight="1" spans="1:5">
      <c r="A43" s="33" t="s">
        <v>52</v>
      </c>
      <c r="B43" s="33"/>
      <c r="C43" s="33">
        <v>3611</v>
      </c>
      <c r="D43" s="34" t="s">
        <v>53</v>
      </c>
      <c r="E43" s="59">
        <v>35000</v>
      </c>
    </row>
    <row r="44" ht="10.5" customHeight="1" spans="1:5">
      <c r="A44" s="26" t="s">
        <v>21</v>
      </c>
      <c r="B44" s="26"/>
      <c r="C44" s="26" t="s">
        <v>22</v>
      </c>
      <c r="D44" s="46" t="s">
        <v>54</v>
      </c>
      <c r="E44" s="47" t="s">
        <v>55</v>
      </c>
    </row>
    <row r="45" ht="20.25" customHeight="1" spans="1:5">
      <c r="A45" s="48">
        <v>4</v>
      </c>
      <c r="B45" s="48"/>
      <c r="C45" s="49"/>
      <c r="D45" s="50" t="s">
        <v>56</v>
      </c>
      <c r="E45" s="41">
        <f>E46+E133+E144+E159+E205+E227</f>
        <v>3251654.29</v>
      </c>
    </row>
    <row r="46" ht="19.5" customHeight="1" spans="1:5">
      <c r="A46" s="63" t="s">
        <v>57</v>
      </c>
      <c r="B46" s="63"/>
      <c r="C46" s="53"/>
      <c r="D46" s="54" t="s">
        <v>58</v>
      </c>
      <c r="E46" s="64">
        <f>E47+E54+E65+E75+E79+E87+E102+E83+E107+E111+E116+E121</f>
        <v>598231.29</v>
      </c>
    </row>
    <row r="47" ht="25" customHeight="1" spans="1:5">
      <c r="A47" s="65" t="s">
        <v>59</v>
      </c>
      <c r="B47" s="65"/>
      <c r="C47" s="66"/>
      <c r="D47" s="67" t="s">
        <v>60</v>
      </c>
      <c r="E47" s="41">
        <f>E48</f>
        <v>37500</v>
      </c>
    </row>
    <row r="48" spans="1:5">
      <c r="A48" s="33"/>
      <c r="B48" s="33"/>
      <c r="C48" s="32">
        <v>42</v>
      </c>
      <c r="D48" s="68" t="s">
        <v>13</v>
      </c>
      <c r="E48" s="69">
        <f>E49</f>
        <v>37500</v>
      </c>
    </row>
    <row r="49" spans="1:5">
      <c r="A49" s="33"/>
      <c r="B49" s="33"/>
      <c r="C49" s="32">
        <v>425</v>
      </c>
      <c r="D49" s="57" t="s">
        <v>61</v>
      </c>
      <c r="E49" s="69">
        <f>SUM(E50:E53)</f>
        <v>37500</v>
      </c>
    </row>
    <row r="50" spans="1:5">
      <c r="A50" s="70" t="s">
        <v>62</v>
      </c>
      <c r="B50" s="70"/>
      <c r="C50" s="71">
        <v>4257</v>
      </c>
      <c r="D50" s="72" t="s">
        <v>63</v>
      </c>
      <c r="E50" s="73">
        <v>15000</v>
      </c>
    </row>
    <row r="51" ht="60" spans="1:5">
      <c r="A51" s="70" t="s">
        <v>64</v>
      </c>
      <c r="B51" s="70"/>
      <c r="C51" s="71">
        <v>4257</v>
      </c>
      <c r="D51" s="74" t="s">
        <v>65</v>
      </c>
      <c r="E51" s="73">
        <v>2000</v>
      </c>
    </row>
    <row r="52" ht="24" spans="1:5">
      <c r="A52" s="70" t="s">
        <v>66</v>
      </c>
      <c r="B52" s="70"/>
      <c r="C52" s="71">
        <v>4257</v>
      </c>
      <c r="D52" s="75" t="s">
        <v>67</v>
      </c>
      <c r="E52" s="73">
        <v>15000</v>
      </c>
    </row>
    <row r="53" ht="24" spans="1:5">
      <c r="A53" s="70" t="s">
        <v>68</v>
      </c>
      <c r="B53" s="70"/>
      <c r="C53" s="71">
        <v>4257</v>
      </c>
      <c r="D53" s="76" t="s">
        <v>69</v>
      </c>
      <c r="E53" s="73">
        <v>5500</v>
      </c>
    </row>
    <row r="54" ht="24" spans="1:5">
      <c r="A54" s="65" t="s">
        <v>70</v>
      </c>
      <c r="B54" s="65"/>
      <c r="C54" s="66"/>
      <c r="D54" s="67" t="s">
        <v>71</v>
      </c>
      <c r="E54" s="41">
        <f>E55</f>
        <v>45400</v>
      </c>
    </row>
    <row r="55" spans="1:5">
      <c r="A55" s="77"/>
      <c r="B55" s="77"/>
      <c r="C55" s="77">
        <v>42</v>
      </c>
      <c r="D55" s="78" t="s">
        <v>13</v>
      </c>
      <c r="E55" s="69">
        <f>E56</f>
        <v>45400</v>
      </c>
    </row>
    <row r="56" spans="1:5">
      <c r="A56" s="77"/>
      <c r="B56" s="77"/>
      <c r="C56" s="77">
        <v>425</v>
      </c>
      <c r="D56" s="78" t="s">
        <v>61</v>
      </c>
      <c r="E56" s="69">
        <f>SUM(E57:E64)</f>
        <v>45400</v>
      </c>
    </row>
    <row r="57" spans="1:5">
      <c r="A57" s="70" t="s">
        <v>72</v>
      </c>
      <c r="B57" s="70"/>
      <c r="C57" s="71">
        <v>4257</v>
      </c>
      <c r="D57" s="72" t="s">
        <v>73</v>
      </c>
      <c r="E57" s="73">
        <v>5000</v>
      </c>
    </row>
    <row r="58" spans="1:5">
      <c r="A58" s="70" t="s">
        <v>74</v>
      </c>
      <c r="B58" s="70"/>
      <c r="C58" s="71">
        <v>4257</v>
      </c>
      <c r="D58" s="72" t="s">
        <v>75</v>
      </c>
      <c r="E58" s="79">
        <v>6300</v>
      </c>
    </row>
    <row r="59" spans="1:5">
      <c r="A59" s="70" t="s">
        <v>76</v>
      </c>
      <c r="B59" s="70"/>
      <c r="C59" s="71">
        <v>4257</v>
      </c>
      <c r="D59" s="72" t="s">
        <v>77</v>
      </c>
      <c r="E59" s="79">
        <v>4000</v>
      </c>
    </row>
    <row r="60" ht="24" spans="1:5">
      <c r="A60" s="70" t="s">
        <v>78</v>
      </c>
      <c r="B60" s="70"/>
      <c r="C60" s="71">
        <v>4257</v>
      </c>
      <c r="D60" s="72" t="s">
        <v>79</v>
      </c>
      <c r="E60" s="79">
        <v>1000</v>
      </c>
    </row>
    <row r="61" ht="24" spans="1:5">
      <c r="A61" s="70" t="s">
        <v>80</v>
      </c>
      <c r="B61" s="70"/>
      <c r="C61" s="71">
        <v>4257</v>
      </c>
      <c r="D61" s="72" t="s">
        <v>81</v>
      </c>
      <c r="E61" s="79">
        <v>5000</v>
      </c>
    </row>
    <row r="62" ht="24" spans="1:5">
      <c r="A62" s="70" t="s">
        <v>82</v>
      </c>
      <c r="B62" s="70"/>
      <c r="C62" s="71">
        <v>4257</v>
      </c>
      <c r="D62" s="72" t="s">
        <v>83</v>
      </c>
      <c r="E62" s="79">
        <v>7000</v>
      </c>
    </row>
    <row r="63" ht="24" spans="1:5">
      <c r="A63" s="70" t="s">
        <v>84</v>
      </c>
      <c r="B63" s="70"/>
      <c r="C63" s="71">
        <v>4257</v>
      </c>
      <c r="D63" s="72" t="s">
        <v>85</v>
      </c>
      <c r="E63" s="79">
        <v>4100</v>
      </c>
    </row>
    <row r="64" ht="60" spans="1:5">
      <c r="A64" s="70" t="s">
        <v>86</v>
      </c>
      <c r="B64" s="70"/>
      <c r="C64" s="71">
        <v>4257</v>
      </c>
      <c r="D64" s="72" t="s">
        <v>87</v>
      </c>
      <c r="E64" s="79">
        <v>13000</v>
      </c>
    </row>
    <row r="65" ht="48" spans="1:5">
      <c r="A65" s="65" t="s">
        <v>88</v>
      </c>
      <c r="B65" s="65"/>
      <c r="C65" s="66"/>
      <c r="D65" s="67" t="s">
        <v>89</v>
      </c>
      <c r="E65" s="41">
        <f>E66</f>
        <v>265831.29</v>
      </c>
    </row>
    <row r="66" spans="1:5">
      <c r="A66" s="77"/>
      <c r="B66" s="77"/>
      <c r="C66" s="77">
        <v>42</v>
      </c>
      <c r="D66" s="78" t="s">
        <v>13</v>
      </c>
      <c r="E66" s="69">
        <f>E67</f>
        <v>265831.29</v>
      </c>
    </row>
    <row r="67" spans="1:5">
      <c r="A67" s="77"/>
      <c r="B67" s="77"/>
      <c r="C67" s="77">
        <v>425</v>
      </c>
      <c r="D67" s="78" t="s">
        <v>61</v>
      </c>
      <c r="E67" s="69">
        <f>SUM(E68:E74)</f>
        <v>265831.29</v>
      </c>
    </row>
    <row r="68" ht="48" spans="1:5">
      <c r="A68" s="80" t="s">
        <v>90</v>
      </c>
      <c r="B68" s="80"/>
      <c r="C68" s="81">
        <v>4252</v>
      </c>
      <c r="D68" s="82" t="s">
        <v>91</v>
      </c>
      <c r="E68" s="83">
        <v>20000</v>
      </c>
    </row>
    <row r="69" ht="24" spans="1:5">
      <c r="A69" s="81" t="s">
        <v>92</v>
      </c>
      <c r="B69" s="81"/>
      <c r="C69" s="81">
        <v>4252</v>
      </c>
      <c r="D69" s="84" t="s">
        <v>93</v>
      </c>
      <c r="E69" s="83">
        <v>14000</v>
      </c>
    </row>
    <row r="70" ht="36" spans="1:5">
      <c r="A70" s="81" t="s">
        <v>94</v>
      </c>
      <c r="B70" s="81"/>
      <c r="C70" s="81">
        <v>4252</v>
      </c>
      <c r="D70" s="72" t="s">
        <v>95</v>
      </c>
      <c r="E70" s="85">
        <v>35000</v>
      </c>
    </row>
    <row r="71" ht="24" spans="1:5">
      <c r="A71" s="81" t="s">
        <v>96</v>
      </c>
      <c r="B71" s="81"/>
      <c r="C71" s="81">
        <v>4252</v>
      </c>
      <c r="D71" s="84" t="s">
        <v>97</v>
      </c>
      <c r="E71" s="85">
        <v>2000</v>
      </c>
    </row>
    <row r="72" ht="24" spans="1:5">
      <c r="A72" s="81" t="s">
        <v>98</v>
      </c>
      <c r="B72" s="81"/>
      <c r="C72" s="81">
        <v>4252</v>
      </c>
      <c r="D72" s="84" t="s">
        <v>99</v>
      </c>
      <c r="E72" s="85">
        <v>1300</v>
      </c>
    </row>
    <row r="73" ht="36" spans="1:5">
      <c r="A73" s="81" t="s">
        <v>100</v>
      </c>
      <c r="B73" s="81"/>
      <c r="C73" s="81">
        <v>4252</v>
      </c>
      <c r="D73" s="84" t="s">
        <v>101</v>
      </c>
      <c r="E73" s="85">
        <v>7000</v>
      </c>
    </row>
    <row r="74" ht="48" spans="1:5">
      <c r="A74" s="81" t="s">
        <v>102</v>
      </c>
      <c r="B74" s="81"/>
      <c r="C74" s="81">
        <v>4252</v>
      </c>
      <c r="D74" s="84" t="s">
        <v>103</v>
      </c>
      <c r="E74" s="85">
        <v>186531.29</v>
      </c>
    </row>
    <row r="75" ht="48" spans="1:5">
      <c r="A75" s="65" t="s">
        <v>104</v>
      </c>
      <c r="B75" s="65"/>
      <c r="C75" s="66"/>
      <c r="D75" s="67" t="s">
        <v>105</v>
      </c>
      <c r="E75" s="41">
        <f>E76</f>
        <v>1000</v>
      </c>
    </row>
    <row r="76" spans="1:5">
      <c r="A76" s="77"/>
      <c r="B76" s="77"/>
      <c r="C76" s="77">
        <v>42</v>
      </c>
      <c r="D76" s="78" t="s">
        <v>13</v>
      </c>
      <c r="E76" s="69">
        <f>E77</f>
        <v>1000</v>
      </c>
    </row>
    <row r="77" spans="1:5">
      <c r="A77" s="77"/>
      <c r="B77" s="77"/>
      <c r="C77" s="77">
        <v>425</v>
      </c>
      <c r="D77" s="78" t="s">
        <v>61</v>
      </c>
      <c r="E77" s="69">
        <f>SUM(E78:E78)</f>
        <v>1000</v>
      </c>
    </row>
    <row r="78" ht="48" spans="1:5">
      <c r="A78" s="86" t="s">
        <v>106</v>
      </c>
      <c r="B78" s="86"/>
      <c r="C78" s="86">
        <v>4252</v>
      </c>
      <c r="D78" s="75" t="s">
        <v>107</v>
      </c>
      <c r="E78" s="73">
        <v>1000</v>
      </c>
    </row>
    <row r="79" ht="24" spans="1:5">
      <c r="A79" s="65" t="s">
        <v>108</v>
      </c>
      <c r="B79" s="65"/>
      <c r="C79" s="66"/>
      <c r="D79" s="67" t="s">
        <v>109</v>
      </c>
      <c r="E79" s="41">
        <f>E80</f>
        <v>20000</v>
      </c>
    </row>
    <row r="80" spans="1:5">
      <c r="A80" s="77"/>
      <c r="B80" s="77"/>
      <c r="C80" s="77">
        <v>42</v>
      </c>
      <c r="D80" s="78" t="s">
        <v>13</v>
      </c>
      <c r="E80" s="69">
        <f>E81</f>
        <v>20000</v>
      </c>
    </row>
    <row r="81" spans="1:5">
      <c r="A81" s="77"/>
      <c r="B81" s="77"/>
      <c r="C81" s="77">
        <v>425</v>
      </c>
      <c r="D81" s="78" t="s">
        <v>61</v>
      </c>
      <c r="E81" s="69">
        <f>SUM(E82:E82)</f>
        <v>20000</v>
      </c>
    </row>
    <row r="82" ht="48" spans="1:5">
      <c r="A82" s="70" t="s">
        <v>110</v>
      </c>
      <c r="B82" s="70"/>
      <c r="C82" s="70">
        <v>4257</v>
      </c>
      <c r="D82" s="87" t="s">
        <v>111</v>
      </c>
      <c r="E82" s="73">
        <v>20000</v>
      </c>
    </row>
    <row r="83" ht="24" spans="1:5">
      <c r="A83" s="65" t="s">
        <v>112</v>
      </c>
      <c r="B83" s="65"/>
      <c r="C83" s="88"/>
      <c r="D83" s="89" t="s">
        <v>113</v>
      </c>
      <c r="E83" s="90">
        <f>E84</f>
        <v>2000</v>
      </c>
    </row>
    <row r="84" spans="1:5">
      <c r="A84" s="70"/>
      <c r="B84" s="70"/>
      <c r="C84" s="91">
        <v>42</v>
      </c>
      <c r="D84" s="78" t="s">
        <v>13</v>
      </c>
      <c r="E84" s="92">
        <f>E85</f>
        <v>2000</v>
      </c>
    </row>
    <row r="85" spans="1:5">
      <c r="A85" s="70"/>
      <c r="B85" s="70"/>
      <c r="C85" s="91">
        <v>425</v>
      </c>
      <c r="D85" s="78" t="s">
        <v>61</v>
      </c>
      <c r="E85" s="92">
        <f>SUM(E86:E86)</f>
        <v>2000</v>
      </c>
    </row>
    <row r="86" ht="60" spans="1:5">
      <c r="A86" s="70" t="s">
        <v>114</v>
      </c>
      <c r="B86" s="70"/>
      <c r="C86" s="70">
        <v>4252</v>
      </c>
      <c r="D86" s="93" t="s">
        <v>115</v>
      </c>
      <c r="E86" s="73">
        <v>2000</v>
      </c>
    </row>
    <row r="87" customHeight="1" spans="1:5">
      <c r="A87" s="65" t="s">
        <v>116</v>
      </c>
      <c r="B87" s="65"/>
      <c r="C87" s="66"/>
      <c r="D87" s="94" t="s">
        <v>117</v>
      </c>
      <c r="E87" s="41">
        <f>E88</f>
        <v>111500</v>
      </c>
    </row>
    <row r="88" spans="1:5">
      <c r="A88" s="77"/>
      <c r="B88" s="77"/>
      <c r="C88" s="77">
        <v>42</v>
      </c>
      <c r="D88" s="78" t="s">
        <v>13</v>
      </c>
      <c r="E88" s="69">
        <f>E89</f>
        <v>111500</v>
      </c>
    </row>
    <row r="89" spans="1:5">
      <c r="A89" s="77"/>
      <c r="B89" s="77"/>
      <c r="C89" s="77">
        <v>425</v>
      </c>
      <c r="D89" s="78" t="s">
        <v>61</v>
      </c>
      <c r="E89" s="69">
        <f>SUM(E90:E101)</f>
        <v>111500</v>
      </c>
    </row>
    <row r="90" ht="24" spans="1:5">
      <c r="A90" s="95" t="s">
        <v>118</v>
      </c>
      <c r="B90" s="95" t="s">
        <v>119</v>
      </c>
      <c r="C90" s="95">
        <v>4257</v>
      </c>
      <c r="D90" s="93" t="s">
        <v>120</v>
      </c>
      <c r="E90" s="73">
        <v>5000</v>
      </c>
    </row>
    <row r="91" ht="36" spans="1:5">
      <c r="A91" s="70" t="s">
        <v>121</v>
      </c>
      <c r="B91" s="70" t="s">
        <v>122</v>
      </c>
      <c r="C91" s="70">
        <v>4252</v>
      </c>
      <c r="D91" s="93" t="s">
        <v>123</v>
      </c>
      <c r="E91" s="73">
        <v>1000</v>
      </c>
    </row>
    <row r="92" ht="36" spans="1:5">
      <c r="A92" s="70" t="s">
        <v>124</v>
      </c>
      <c r="B92" s="70" t="s">
        <v>125</v>
      </c>
      <c r="C92" s="70">
        <v>4257</v>
      </c>
      <c r="D92" s="93" t="s">
        <v>126</v>
      </c>
      <c r="E92" s="73">
        <v>2500</v>
      </c>
    </row>
    <row r="93" ht="48" spans="1:5">
      <c r="A93" s="70" t="s">
        <v>127</v>
      </c>
      <c r="B93" s="70" t="s">
        <v>128</v>
      </c>
      <c r="C93" s="70">
        <v>4257</v>
      </c>
      <c r="D93" s="96" t="s">
        <v>129</v>
      </c>
      <c r="E93" s="73">
        <v>2000</v>
      </c>
    </row>
    <row r="94" ht="24" spans="1:5">
      <c r="A94" s="70" t="s">
        <v>130</v>
      </c>
      <c r="B94" s="70" t="s">
        <v>131</v>
      </c>
      <c r="C94" s="70">
        <v>4257</v>
      </c>
      <c r="D94" s="7" t="s">
        <v>132</v>
      </c>
      <c r="E94" s="73">
        <v>10000</v>
      </c>
    </row>
    <row r="95" ht="48" spans="1:5">
      <c r="A95" s="70" t="s">
        <v>133</v>
      </c>
      <c r="B95" s="70" t="s">
        <v>134</v>
      </c>
      <c r="C95" s="70">
        <v>4257</v>
      </c>
      <c r="D95" s="93" t="s">
        <v>135</v>
      </c>
      <c r="E95" s="73">
        <v>1000</v>
      </c>
    </row>
    <row r="96" ht="24" spans="1:5">
      <c r="A96" s="70" t="s">
        <v>136</v>
      </c>
      <c r="B96" s="70" t="s">
        <v>137</v>
      </c>
      <c r="C96" s="70">
        <v>4252</v>
      </c>
      <c r="D96" s="93" t="s">
        <v>138</v>
      </c>
      <c r="E96" s="73">
        <v>15000</v>
      </c>
    </row>
    <row r="97" ht="48" spans="1:5">
      <c r="A97" s="70" t="s">
        <v>139</v>
      </c>
      <c r="B97" s="70" t="s">
        <v>140</v>
      </c>
      <c r="C97" s="70">
        <v>4252</v>
      </c>
      <c r="D97" s="96" t="s">
        <v>141</v>
      </c>
      <c r="E97" s="73">
        <v>30000</v>
      </c>
    </row>
    <row r="98" spans="1:5">
      <c r="A98" s="70" t="s">
        <v>142</v>
      </c>
      <c r="B98" s="70" t="s">
        <v>143</v>
      </c>
      <c r="C98" s="70">
        <v>4257</v>
      </c>
      <c r="D98" s="96" t="s">
        <v>144</v>
      </c>
      <c r="E98" s="73">
        <v>15000</v>
      </c>
    </row>
    <row r="99" ht="60" spans="1:5">
      <c r="A99" s="70" t="s">
        <v>145</v>
      </c>
      <c r="B99" s="70" t="s">
        <v>146</v>
      </c>
      <c r="C99" s="70">
        <v>4257</v>
      </c>
      <c r="D99" s="75" t="s">
        <v>147</v>
      </c>
      <c r="E99" s="73">
        <v>10000</v>
      </c>
    </row>
    <row r="100" ht="36" spans="1:5">
      <c r="A100" s="70" t="s">
        <v>148</v>
      </c>
      <c r="B100" s="70" t="s">
        <v>149</v>
      </c>
      <c r="C100" s="70">
        <v>4257</v>
      </c>
      <c r="D100" s="7" t="s">
        <v>150</v>
      </c>
      <c r="E100" s="73">
        <v>10000</v>
      </c>
    </row>
    <row r="101" ht="24" spans="1:5">
      <c r="A101" s="70" t="s">
        <v>151</v>
      </c>
      <c r="B101" s="70" t="s">
        <v>152</v>
      </c>
      <c r="C101" s="70">
        <v>4257</v>
      </c>
      <c r="D101" s="7" t="s">
        <v>153</v>
      </c>
      <c r="E101" s="73">
        <v>10000</v>
      </c>
    </row>
    <row r="102" customHeight="1" spans="1:5">
      <c r="A102" s="97" t="s">
        <v>154</v>
      </c>
      <c r="B102" s="97"/>
      <c r="C102" s="98"/>
      <c r="D102" s="99" t="s">
        <v>155</v>
      </c>
      <c r="E102" s="41">
        <f>E103</f>
        <v>25000</v>
      </c>
    </row>
    <row r="103" spans="1:5">
      <c r="A103" s="77"/>
      <c r="B103" s="77"/>
      <c r="C103" s="77">
        <v>42</v>
      </c>
      <c r="D103" s="78" t="s">
        <v>13</v>
      </c>
      <c r="E103" s="69">
        <f>E104</f>
        <v>25000</v>
      </c>
    </row>
    <row r="104" spans="1:5">
      <c r="A104" s="77"/>
      <c r="B104" s="77"/>
      <c r="C104" s="77">
        <v>425</v>
      </c>
      <c r="D104" s="78" t="s">
        <v>61</v>
      </c>
      <c r="E104" s="69">
        <f>SUM(E105:E106)</f>
        <v>25000</v>
      </c>
    </row>
    <row r="105" spans="1:5">
      <c r="A105" s="70" t="s">
        <v>156</v>
      </c>
      <c r="B105" s="70"/>
      <c r="C105" s="70">
        <v>4252</v>
      </c>
      <c r="D105" s="100" t="s">
        <v>157</v>
      </c>
      <c r="E105" s="73">
        <v>5000</v>
      </c>
    </row>
    <row r="106" ht="36" spans="1:5">
      <c r="A106" s="70" t="s">
        <v>158</v>
      </c>
      <c r="B106" s="70"/>
      <c r="C106" s="70">
        <v>4252</v>
      </c>
      <c r="D106" s="101" t="s">
        <v>159</v>
      </c>
      <c r="E106" s="73">
        <v>20000</v>
      </c>
    </row>
    <row r="107" ht="24" spans="1:5">
      <c r="A107" s="102" t="s">
        <v>160</v>
      </c>
      <c r="B107" s="102"/>
      <c r="C107" s="88"/>
      <c r="D107" s="103" t="s">
        <v>161</v>
      </c>
      <c r="E107" s="90">
        <f>E108</f>
        <v>3000</v>
      </c>
    </row>
    <row r="108" spans="1:5">
      <c r="A108" s="70"/>
      <c r="B108" s="70"/>
      <c r="C108" s="77">
        <v>42</v>
      </c>
      <c r="D108" s="104" t="s">
        <v>162</v>
      </c>
      <c r="E108" s="92">
        <f>E109</f>
        <v>3000</v>
      </c>
    </row>
    <row r="109" spans="1:5">
      <c r="A109" s="70"/>
      <c r="B109" s="70"/>
      <c r="C109" s="77">
        <v>425</v>
      </c>
      <c r="D109" s="78" t="s">
        <v>61</v>
      </c>
      <c r="E109" s="92">
        <f>SUM(E110)</f>
        <v>3000</v>
      </c>
    </row>
    <row r="110" ht="24" spans="1:5">
      <c r="A110" s="70" t="s">
        <v>163</v>
      </c>
      <c r="B110" s="70"/>
      <c r="C110" s="105">
        <v>4257</v>
      </c>
      <c r="D110" s="100" t="s">
        <v>164</v>
      </c>
      <c r="E110" s="106">
        <v>3000</v>
      </c>
    </row>
    <row r="111" ht="24" spans="1:5">
      <c r="A111" s="102" t="s">
        <v>165</v>
      </c>
      <c r="B111" s="102"/>
      <c r="C111" s="88"/>
      <c r="D111" s="103" t="s">
        <v>166</v>
      </c>
      <c r="E111" s="90">
        <f t="shared" ref="E111:E117" si="7">E112</f>
        <v>17000</v>
      </c>
    </row>
    <row r="112" spans="1:5">
      <c r="A112" s="70"/>
      <c r="B112" s="70"/>
      <c r="C112" s="107">
        <v>42</v>
      </c>
      <c r="D112" s="104" t="s">
        <v>162</v>
      </c>
      <c r="E112" s="92">
        <f t="shared" si="7"/>
        <v>17000</v>
      </c>
    </row>
    <row r="113" spans="1:5">
      <c r="A113" s="70"/>
      <c r="B113" s="70"/>
      <c r="C113" s="107">
        <v>425</v>
      </c>
      <c r="D113" s="78" t="s">
        <v>61</v>
      </c>
      <c r="E113" s="69">
        <f>SUM(E114:E115)</f>
        <v>17000</v>
      </c>
    </row>
    <row r="114" spans="1:5">
      <c r="A114" s="70" t="s">
        <v>167</v>
      </c>
      <c r="B114" s="70"/>
      <c r="C114" s="105">
        <v>4252</v>
      </c>
      <c r="D114" s="108" t="s">
        <v>168</v>
      </c>
      <c r="E114" s="106">
        <v>7000</v>
      </c>
    </row>
    <row r="115" ht="24" spans="1:5">
      <c r="A115" s="70" t="s">
        <v>169</v>
      </c>
      <c r="B115" s="70"/>
      <c r="C115" s="105">
        <v>4257</v>
      </c>
      <c r="D115" s="74" t="s">
        <v>170</v>
      </c>
      <c r="E115" s="106">
        <v>10000</v>
      </c>
    </row>
    <row r="116" ht="36" spans="1:5">
      <c r="A116" s="102" t="s">
        <v>171</v>
      </c>
      <c r="B116" s="102"/>
      <c r="C116" s="88"/>
      <c r="D116" s="103" t="s">
        <v>172</v>
      </c>
      <c r="E116" s="90">
        <f t="shared" si="7"/>
        <v>8000</v>
      </c>
    </row>
    <row r="117" spans="1:5">
      <c r="A117" s="70"/>
      <c r="B117" s="70"/>
      <c r="C117" s="107">
        <v>42</v>
      </c>
      <c r="D117" s="104" t="s">
        <v>162</v>
      </c>
      <c r="E117" s="92">
        <f t="shared" si="7"/>
        <v>8000</v>
      </c>
    </row>
    <row r="118" spans="1:5">
      <c r="A118" s="70"/>
      <c r="B118" s="70"/>
      <c r="C118" s="107">
        <v>425</v>
      </c>
      <c r="D118" s="78" t="s">
        <v>61</v>
      </c>
      <c r="E118" s="69">
        <f>SUM(E119:E120)</f>
        <v>8000</v>
      </c>
    </row>
    <row r="119" ht="24" spans="1:5">
      <c r="A119" s="70" t="s">
        <v>173</v>
      </c>
      <c r="B119" s="70" t="s">
        <v>174</v>
      </c>
      <c r="C119" s="105">
        <v>4257</v>
      </c>
      <c r="D119" s="108" t="s">
        <v>175</v>
      </c>
      <c r="E119" s="73">
        <v>3000</v>
      </c>
    </row>
    <row r="120" ht="36" spans="1:5">
      <c r="A120" s="70" t="s">
        <v>176</v>
      </c>
      <c r="B120" s="70" t="s">
        <v>177</v>
      </c>
      <c r="C120" s="105">
        <v>4257</v>
      </c>
      <c r="D120" s="108" t="s">
        <v>178</v>
      </c>
      <c r="E120" s="109">
        <v>5000</v>
      </c>
    </row>
    <row r="121" ht="36" spans="1:5">
      <c r="A121" s="102" t="s">
        <v>179</v>
      </c>
      <c r="B121" s="102"/>
      <c r="C121" s="88"/>
      <c r="D121" s="103" t="s">
        <v>172</v>
      </c>
      <c r="E121" s="90">
        <f>E122</f>
        <v>62000</v>
      </c>
    </row>
    <row r="122" spans="1:5">
      <c r="A122" s="102"/>
      <c r="B122" s="102"/>
      <c r="C122" s="65">
        <v>42</v>
      </c>
      <c r="D122" s="110" t="s">
        <v>162</v>
      </c>
      <c r="E122" s="111">
        <f>E123</f>
        <v>62000</v>
      </c>
    </row>
    <row r="123" spans="1:5">
      <c r="A123" s="102"/>
      <c r="B123" s="102"/>
      <c r="C123" s="65">
        <v>425</v>
      </c>
      <c r="D123" s="112" t="s">
        <v>61</v>
      </c>
      <c r="E123" s="113">
        <f>SUM(E124:E132)</f>
        <v>62000</v>
      </c>
    </row>
    <row r="124" ht="24" spans="1:5">
      <c r="A124" s="80" t="s">
        <v>180</v>
      </c>
      <c r="B124" s="80" t="s">
        <v>181</v>
      </c>
      <c r="C124" s="81">
        <v>4257</v>
      </c>
      <c r="D124" s="114" t="s">
        <v>182</v>
      </c>
      <c r="E124" s="106">
        <v>15000</v>
      </c>
    </row>
    <row r="125" ht="24" spans="1:5">
      <c r="A125" s="80" t="s">
        <v>183</v>
      </c>
      <c r="B125" s="80" t="s">
        <v>184</v>
      </c>
      <c r="C125" s="81">
        <v>4257</v>
      </c>
      <c r="D125" s="114" t="s">
        <v>120</v>
      </c>
      <c r="E125" s="106">
        <v>5000</v>
      </c>
    </row>
    <row r="126" ht="24" spans="1:5">
      <c r="A126" s="80" t="s">
        <v>185</v>
      </c>
      <c r="B126" s="80" t="s">
        <v>186</v>
      </c>
      <c r="C126" s="81">
        <v>4257</v>
      </c>
      <c r="D126" s="114" t="s">
        <v>187</v>
      </c>
      <c r="E126" s="106">
        <v>2000</v>
      </c>
    </row>
    <row r="127" ht="24" spans="1:5">
      <c r="A127" s="80" t="s">
        <v>188</v>
      </c>
      <c r="B127" s="80" t="s">
        <v>189</v>
      </c>
      <c r="C127" s="81">
        <v>4257</v>
      </c>
      <c r="D127" s="114" t="s">
        <v>190</v>
      </c>
      <c r="E127" s="106">
        <v>5000</v>
      </c>
    </row>
    <row r="128" ht="24" spans="1:5">
      <c r="A128" s="80" t="s">
        <v>191</v>
      </c>
      <c r="B128" s="80" t="s">
        <v>192</v>
      </c>
      <c r="C128" s="81">
        <v>4257</v>
      </c>
      <c r="D128" s="114" t="s">
        <v>193</v>
      </c>
      <c r="E128" s="106">
        <v>1000</v>
      </c>
    </row>
    <row r="129" ht="24" spans="1:5">
      <c r="A129" s="80" t="s">
        <v>194</v>
      </c>
      <c r="B129" s="80" t="s">
        <v>195</v>
      </c>
      <c r="C129" s="81">
        <v>4252</v>
      </c>
      <c r="D129" s="114" t="s">
        <v>196</v>
      </c>
      <c r="E129" s="106">
        <v>30000</v>
      </c>
    </row>
    <row r="130" ht="36" spans="1:5">
      <c r="A130" s="80" t="s">
        <v>197</v>
      </c>
      <c r="B130" s="80" t="s">
        <v>198</v>
      </c>
      <c r="C130" s="81">
        <v>4257</v>
      </c>
      <c r="D130" s="114" t="s">
        <v>199</v>
      </c>
      <c r="E130" s="106">
        <v>2000</v>
      </c>
    </row>
    <row r="131" ht="36" spans="1:5">
      <c r="A131" s="80" t="s">
        <v>200</v>
      </c>
      <c r="B131" s="80" t="s">
        <v>201</v>
      </c>
      <c r="C131" s="81">
        <v>4257</v>
      </c>
      <c r="D131" s="114" t="s">
        <v>202</v>
      </c>
      <c r="E131" s="106">
        <v>1000</v>
      </c>
    </row>
    <row r="132" ht="24" spans="1:5">
      <c r="A132" s="80" t="s">
        <v>203</v>
      </c>
      <c r="B132" s="80" t="s">
        <v>204</v>
      </c>
      <c r="C132" s="81">
        <v>4257</v>
      </c>
      <c r="D132" s="114" t="s">
        <v>205</v>
      </c>
      <c r="E132" s="106">
        <v>1000</v>
      </c>
    </row>
    <row r="133" ht="24" spans="1:5">
      <c r="A133" s="63" t="s">
        <v>206</v>
      </c>
      <c r="B133" s="63"/>
      <c r="C133" s="115"/>
      <c r="D133" s="54" t="s">
        <v>207</v>
      </c>
      <c r="E133" s="64">
        <f t="shared" ref="E133" si="8">E134+E139</f>
        <v>41000</v>
      </c>
    </row>
    <row r="134" ht="28" customHeight="1" spans="1:5">
      <c r="A134" s="116" t="s">
        <v>208</v>
      </c>
      <c r="B134" s="116"/>
      <c r="C134" s="117"/>
      <c r="D134" s="118" t="s">
        <v>209</v>
      </c>
      <c r="E134" s="119">
        <f>E135</f>
        <v>17000</v>
      </c>
    </row>
    <row r="135" customHeight="1" spans="1:5">
      <c r="A135" s="120"/>
      <c r="B135" s="120"/>
      <c r="C135" s="121" t="s">
        <v>210</v>
      </c>
      <c r="D135" s="122" t="s">
        <v>13</v>
      </c>
      <c r="E135" s="123">
        <f>E136</f>
        <v>17000</v>
      </c>
    </row>
    <row r="136" spans="1:5">
      <c r="A136" s="120"/>
      <c r="B136" s="120"/>
      <c r="C136" s="121" t="s">
        <v>211</v>
      </c>
      <c r="D136" s="122" t="s">
        <v>61</v>
      </c>
      <c r="E136" s="123">
        <f>SUM(E137:E138)</f>
        <v>17000</v>
      </c>
    </row>
    <row r="137" ht="24" spans="1:5">
      <c r="A137" s="124" t="s">
        <v>212</v>
      </c>
      <c r="B137" s="124"/>
      <c r="C137" s="125" t="s">
        <v>213</v>
      </c>
      <c r="D137" s="100" t="s">
        <v>214</v>
      </c>
      <c r="E137" s="126">
        <v>7000</v>
      </c>
    </row>
    <row r="138" ht="24" spans="1:5">
      <c r="A138" s="124" t="s">
        <v>215</v>
      </c>
      <c r="B138" s="124"/>
      <c r="C138" s="125" t="s">
        <v>216</v>
      </c>
      <c r="D138" s="100" t="s">
        <v>217</v>
      </c>
      <c r="E138" s="126">
        <v>10000</v>
      </c>
    </row>
    <row r="139" spans="1:5">
      <c r="A139" s="65" t="s">
        <v>218</v>
      </c>
      <c r="B139" s="65"/>
      <c r="C139" s="66"/>
      <c r="D139" s="67" t="s">
        <v>219</v>
      </c>
      <c r="E139" s="119">
        <f>E140</f>
        <v>24000</v>
      </c>
    </row>
    <row r="140" spans="1:5">
      <c r="A140" s="77"/>
      <c r="B140" s="77"/>
      <c r="C140" s="77">
        <v>42</v>
      </c>
      <c r="D140" s="78" t="s">
        <v>13</v>
      </c>
      <c r="E140" s="69">
        <f>E141</f>
        <v>24000</v>
      </c>
    </row>
    <row r="141" ht="17.25" customHeight="1" spans="1:5">
      <c r="A141" s="77"/>
      <c r="B141" s="77"/>
      <c r="C141" s="77">
        <v>426</v>
      </c>
      <c r="D141" s="78" t="s">
        <v>61</v>
      </c>
      <c r="E141" s="69">
        <f>SUM(E142:E143)</f>
        <v>24000</v>
      </c>
    </row>
    <row r="142" spans="1:5">
      <c r="A142" s="70" t="s">
        <v>220</v>
      </c>
      <c r="B142" s="70"/>
      <c r="C142" s="70">
        <v>4262</v>
      </c>
      <c r="D142" s="72" t="s">
        <v>221</v>
      </c>
      <c r="E142" s="79">
        <v>4000</v>
      </c>
    </row>
    <row r="143" spans="1:5">
      <c r="A143" s="70" t="s">
        <v>222</v>
      </c>
      <c r="B143" s="70"/>
      <c r="C143" s="70">
        <v>4262</v>
      </c>
      <c r="D143" s="100" t="s">
        <v>223</v>
      </c>
      <c r="E143" s="79">
        <v>20000</v>
      </c>
    </row>
    <row r="144" ht="24" spans="1:5">
      <c r="A144" s="63" t="s">
        <v>224</v>
      </c>
      <c r="B144" s="63"/>
      <c r="C144" s="53"/>
      <c r="D144" s="54" t="s">
        <v>225</v>
      </c>
      <c r="E144" s="64">
        <f>E145+E150</f>
        <v>102000</v>
      </c>
    </row>
    <row r="145" spans="1:5">
      <c r="A145" s="127" t="s">
        <v>226</v>
      </c>
      <c r="B145" s="127"/>
      <c r="C145" s="128"/>
      <c r="D145" s="129" t="s">
        <v>227</v>
      </c>
      <c r="E145" s="41">
        <f>E146</f>
        <v>17000</v>
      </c>
    </row>
    <row r="146" spans="1:5">
      <c r="A146" s="77"/>
      <c r="B146" s="77"/>
      <c r="C146" s="77">
        <v>42</v>
      </c>
      <c r="D146" s="78" t="s">
        <v>13</v>
      </c>
      <c r="E146" s="69">
        <f>E147</f>
        <v>17000</v>
      </c>
    </row>
    <row r="147" ht="18" customHeight="1" spans="1:5">
      <c r="A147" s="77"/>
      <c r="B147" s="77"/>
      <c r="C147" s="77">
        <v>424</v>
      </c>
      <c r="D147" s="78" t="s">
        <v>228</v>
      </c>
      <c r="E147" s="69">
        <f>SUM(E148:E149)</f>
        <v>17000</v>
      </c>
    </row>
    <row r="148" ht="24" spans="1:5">
      <c r="A148" s="130" t="s">
        <v>229</v>
      </c>
      <c r="B148" s="130"/>
      <c r="C148" s="81">
        <v>4241</v>
      </c>
      <c r="D148" s="72" t="s">
        <v>230</v>
      </c>
      <c r="E148" s="131">
        <v>15000</v>
      </c>
    </row>
    <row r="149" ht="24" spans="1:5">
      <c r="A149" s="95" t="s">
        <v>231</v>
      </c>
      <c r="B149" s="95"/>
      <c r="C149" s="70">
        <v>4241</v>
      </c>
      <c r="D149" s="132" t="s">
        <v>232</v>
      </c>
      <c r="E149" s="133">
        <v>2000</v>
      </c>
    </row>
    <row r="150" ht="36" spans="1:5">
      <c r="A150" s="127" t="s">
        <v>233</v>
      </c>
      <c r="B150" s="127"/>
      <c r="C150" s="128"/>
      <c r="D150" s="129" t="s">
        <v>234</v>
      </c>
      <c r="E150" s="41">
        <f>E151</f>
        <v>85000</v>
      </c>
    </row>
    <row r="151" spans="1:5">
      <c r="A151" s="77"/>
      <c r="B151" s="77"/>
      <c r="C151" s="77">
        <v>42</v>
      </c>
      <c r="D151" s="78" t="s">
        <v>235</v>
      </c>
      <c r="E151" s="69">
        <f>E152</f>
        <v>85000</v>
      </c>
    </row>
    <row r="152" ht="30" customHeight="1" spans="1:5">
      <c r="A152" s="77"/>
      <c r="B152" s="77"/>
      <c r="C152" s="77">
        <v>424</v>
      </c>
      <c r="D152" s="78" t="s">
        <v>228</v>
      </c>
      <c r="E152" s="69">
        <f>SUM(E153:E158)</f>
        <v>85000</v>
      </c>
    </row>
    <row r="153" ht="30" customHeight="1" spans="1:5">
      <c r="A153" s="86" t="s">
        <v>233</v>
      </c>
      <c r="B153" s="86" t="s">
        <v>236</v>
      </c>
      <c r="C153" s="86">
        <v>4241</v>
      </c>
      <c r="D153" s="108" t="s">
        <v>237</v>
      </c>
      <c r="E153" s="73">
        <v>1500</v>
      </c>
    </row>
    <row r="154" ht="36" spans="1:5">
      <c r="A154" s="95" t="s">
        <v>238</v>
      </c>
      <c r="B154" s="95"/>
      <c r="C154" s="70">
        <v>4241</v>
      </c>
      <c r="D154" s="132" t="s">
        <v>239</v>
      </c>
      <c r="E154" s="134">
        <v>5000</v>
      </c>
    </row>
    <row r="155" ht="24" spans="1:5">
      <c r="A155" s="95" t="s">
        <v>240</v>
      </c>
      <c r="B155" s="95"/>
      <c r="C155" s="70">
        <v>4241</v>
      </c>
      <c r="D155" s="132" t="s">
        <v>241</v>
      </c>
      <c r="E155" s="134">
        <v>60000</v>
      </c>
    </row>
    <row r="156" ht="36" spans="1:5">
      <c r="A156" s="95" t="s">
        <v>242</v>
      </c>
      <c r="B156" s="95"/>
      <c r="C156" s="70">
        <v>4241</v>
      </c>
      <c r="D156" s="132" t="s">
        <v>243</v>
      </c>
      <c r="E156" s="134">
        <v>10000</v>
      </c>
    </row>
    <row r="157" spans="1:5">
      <c r="A157" s="95" t="s">
        <v>244</v>
      </c>
      <c r="B157" s="95"/>
      <c r="C157" s="70">
        <v>4241</v>
      </c>
      <c r="D157" s="132" t="s">
        <v>245</v>
      </c>
      <c r="E157" s="134">
        <v>7000</v>
      </c>
    </row>
    <row r="158" ht="24" spans="1:5">
      <c r="A158" s="95" t="s">
        <v>246</v>
      </c>
      <c r="B158" s="95" t="s">
        <v>247</v>
      </c>
      <c r="C158" s="70">
        <v>4241</v>
      </c>
      <c r="D158" s="135" t="s">
        <v>248</v>
      </c>
      <c r="E158" s="134">
        <v>1500</v>
      </c>
    </row>
    <row r="159" ht="24" spans="1:5">
      <c r="A159" s="63" t="s">
        <v>249</v>
      </c>
      <c r="B159" s="63"/>
      <c r="C159" s="53"/>
      <c r="D159" s="54" t="s">
        <v>250</v>
      </c>
      <c r="E159" s="64">
        <f>SUM(E160+E173+E180+E189+E201)</f>
        <v>817500</v>
      </c>
    </row>
    <row r="160" ht="36" spans="1:5">
      <c r="A160" s="127" t="s">
        <v>251</v>
      </c>
      <c r="B160" s="127"/>
      <c r="C160" s="128"/>
      <c r="D160" s="129" t="s">
        <v>252</v>
      </c>
      <c r="E160" s="41">
        <f>E161</f>
        <v>502000</v>
      </c>
    </row>
    <row r="161" spans="1:5">
      <c r="A161" s="77"/>
      <c r="B161" s="77"/>
      <c r="C161" s="77">
        <v>42</v>
      </c>
      <c r="D161" s="78" t="s">
        <v>13</v>
      </c>
      <c r="E161" s="69">
        <f>E162</f>
        <v>502000</v>
      </c>
    </row>
    <row r="162" ht="18" customHeight="1" spans="1:5">
      <c r="A162" s="77"/>
      <c r="B162" s="77"/>
      <c r="C162" s="77">
        <v>425</v>
      </c>
      <c r="D162" s="78" t="s">
        <v>61</v>
      </c>
      <c r="E162" s="69">
        <f>SUM(E163:E172)</f>
        <v>502000</v>
      </c>
    </row>
    <row r="163" customHeight="1" spans="1:5">
      <c r="A163" s="95" t="s">
        <v>253</v>
      </c>
      <c r="B163" s="95"/>
      <c r="C163" s="95">
        <v>4252</v>
      </c>
      <c r="D163" s="74" t="s">
        <v>254</v>
      </c>
      <c r="E163" s="136">
        <v>25000</v>
      </c>
    </row>
    <row r="164" ht="24" spans="1:5">
      <c r="A164" s="95" t="s">
        <v>255</v>
      </c>
      <c r="B164" s="95"/>
      <c r="C164" s="137" t="s">
        <v>256</v>
      </c>
      <c r="D164" s="138" t="s">
        <v>257</v>
      </c>
      <c r="E164" s="139" t="s">
        <v>258</v>
      </c>
    </row>
    <row r="165" spans="1:5">
      <c r="A165" s="95" t="s">
        <v>259</v>
      </c>
      <c r="B165" s="95"/>
      <c r="C165" s="95">
        <v>4252</v>
      </c>
      <c r="D165" s="100" t="s">
        <v>260</v>
      </c>
      <c r="E165" s="136">
        <v>30000</v>
      </c>
    </row>
    <row r="166" spans="1:5">
      <c r="A166" s="95" t="s">
        <v>261</v>
      </c>
      <c r="B166" s="95"/>
      <c r="C166" s="95">
        <v>4252</v>
      </c>
      <c r="D166" s="140" t="s">
        <v>262</v>
      </c>
      <c r="E166" s="136">
        <v>10000</v>
      </c>
    </row>
    <row r="167" ht="24" spans="1:5">
      <c r="A167" s="95" t="s">
        <v>263</v>
      </c>
      <c r="B167" s="95"/>
      <c r="C167" s="141">
        <v>4252</v>
      </c>
      <c r="D167" s="100" t="s">
        <v>264</v>
      </c>
      <c r="E167" s="136">
        <v>150000</v>
      </c>
    </row>
    <row r="168" spans="1:5">
      <c r="A168" s="95" t="s">
        <v>265</v>
      </c>
      <c r="B168" s="95"/>
      <c r="C168" s="95">
        <v>4252</v>
      </c>
      <c r="D168" s="140" t="s">
        <v>266</v>
      </c>
      <c r="E168" s="136">
        <v>5000</v>
      </c>
    </row>
    <row r="169" ht="33.75" spans="1:5">
      <c r="A169" s="95" t="s">
        <v>267</v>
      </c>
      <c r="B169" s="95"/>
      <c r="C169" s="95">
        <v>4257</v>
      </c>
      <c r="D169" s="142" t="s">
        <v>268</v>
      </c>
      <c r="E169" s="136">
        <v>230000</v>
      </c>
    </row>
    <row r="170" ht="24" spans="1:5">
      <c r="A170" s="95" t="s">
        <v>269</v>
      </c>
      <c r="B170" s="95"/>
      <c r="C170" s="95">
        <v>4257</v>
      </c>
      <c r="D170" s="100" t="s">
        <v>270</v>
      </c>
      <c r="E170" s="136">
        <v>20000</v>
      </c>
    </row>
    <row r="171" ht="24" spans="1:5">
      <c r="A171" s="95" t="s">
        <v>271</v>
      </c>
      <c r="B171" s="95"/>
      <c r="C171" s="95">
        <v>4257</v>
      </c>
      <c r="D171" s="101" t="s">
        <v>272</v>
      </c>
      <c r="E171" s="136">
        <v>7000</v>
      </c>
    </row>
    <row r="172" ht="24" spans="1:5">
      <c r="A172" s="95" t="s">
        <v>273</v>
      </c>
      <c r="B172" s="95"/>
      <c r="C172" s="95">
        <v>4252</v>
      </c>
      <c r="D172" s="100" t="s">
        <v>274</v>
      </c>
      <c r="E172" s="136">
        <v>25000</v>
      </c>
    </row>
    <row r="173" ht="48" spans="1:5">
      <c r="A173" s="127" t="s">
        <v>275</v>
      </c>
      <c r="B173" s="127"/>
      <c r="C173" s="128"/>
      <c r="D173" s="129" t="s">
        <v>276</v>
      </c>
      <c r="E173" s="41">
        <f>E174</f>
        <v>105000</v>
      </c>
    </row>
    <row r="174" spans="1:5">
      <c r="A174" s="77"/>
      <c r="B174" s="77"/>
      <c r="C174" s="77">
        <v>42</v>
      </c>
      <c r="D174" s="78" t="s">
        <v>13</v>
      </c>
      <c r="E174" s="69">
        <f>E175</f>
        <v>105000</v>
      </c>
    </row>
    <row r="175" spans="1:5">
      <c r="A175" s="77"/>
      <c r="B175" s="77"/>
      <c r="C175" s="77">
        <v>426</v>
      </c>
      <c r="D175" s="78" t="s">
        <v>61</v>
      </c>
      <c r="E175" s="69">
        <f>SUM(E176:E179)</f>
        <v>105000</v>
      </c>
    </row>
    <row r="176" s="20" customFormat="1" ht="36" spans="1:5">
      <c r="A176" s="141" t="s">
        <v>277</v>
      </c>
      <c r="B176" s="141"/>
      <c r="C176" s="141">
        <v>4261</v>
      </c>
      <c r="D176" s="101" t="s">
        <v>278</v>
      </c>
      <c r="E176" s="73">
        <v>30000</v>
      </c>
    </row>
    <row r="177" s="20" customFormat="1" ht="24" spans="1:5">
      <c r="A177" s="141" t="s">
        <v>279</v>
      </c>
      <c r="B177" s="141"/>
      <c r="C177" s="141">
        <v>4261</v>
      </c>
      <c r="D177" s="13" t="s">
        <v>280</v>
      </c>
      <c r="E177" s="73">
        <v>50000</v>
      </c>
    </row>
    <row r="178" s="20" customFormat="1" ht="60" spans="1:5">
      <c r="A178" s="141" t="s">
        <v>281</v>
      </c>
      <c r="B178" s="141" t="s">
        <v>282</v>
      </c>
      <c r="C178" s="141">
        <v>4261</v>
      </c>
      <c r="D178" s="13" t="s">
        <v>283</v>
      </c>
      <c r="E178" s="73">
        <v>10000</v>
      </c>
    </row>
    <row r="179" ht="36" spans="1:5">
      <c r="A179" s="130" t="s">
        <v>284</v>
      </c>
      <c r="B179" s="130"/>
      <c r="C179" s="141">
        <v>4261</v>
      </c>
      <c r="D179" s="101" t="s">
        <v>285</v>
      </c>
      <c r="E179" s="106">
        <v>15000</v>
      </c>
    </row>
    <row r="180" ht="48" spans="1:5">
      <c r="A180" s="127" t="s">
        <v>286</v>
      </c>
      <c r="B180" s="127"/>
      <c r="C180" s="128"/>
      <c r="D180" s="129" t="s">
        <v>287</v>
      </c>
      <c r="E180" s="143">
        <f>E181</f>
        <v>131000</v>
      </c>
    </row>
    <row r="181" spans="1:5">
      <c r="A181" s="77"/>
      <c r="B181" s="77"/>
      <c r="C181" s="77">
        <v>42</v>
      </c>
      <c r="D181" s="78" t="s">
        <v>13</v>
      </c>
      <c r="E181" s="144">
        <f>E182</f>
        <v>131000</v>
      </c>
    </row>
    <row r="182" spans="1:5">
      <c r="A182" s="32"/>
      <c r="B182" s="32"/>
      <c r="C182" s="32">
        <v>425</v>
      </c>
      <c r="D182" s="78" t="s">
        <v>61</v>
      </c>
      <c r="E182" s="144">
        <f>SUM(E183:E188)</f>
        <v>131000</v>
      </c>
    </row>
    <row r="183" ht="36" spans="1:5">
      <c r="A183" s="95" t="s">
        <v>288</v>
      </c>
      <c r="B183" s="95" t="s">
        <v>289</v>
      </c>
      <c r="C183" s="95">
        <v>4259</v>
      </c>
      <c r="D183" s="132" t="s">
        <v>290</v>
      </c>
      <c r="E183" s="79">
        <v>2000</v>
      </c>
    </row>
    <row r="184" ht="36" spans="1:5">
      <c r="A184" s="95" t="s">
        <v>291</v>
      </c>
      <c r="B184" s="95"/>
      <c r="C184" s="95">
        <v>4259</v>
      </c>
      <c r="D184" s="74" t="s">
        <v>292</v>
      </c>
      <c r="E184" s="79">
        <v>2500</v>
      </c>
    </row>
    <row r="185" ht="24" spans="1:5">
      <c r="A185" s="95" t="s">
        <v>293</v>
      </c>
      <c r="B185" s="95"/>
      <c r="C185" s="33">
        <v>4259</v>
      </c>
      <c r="D185" s="132" t="s">
        <v>294</v>
      </c>
      <c r="E185" s="60">
        <v>100000</v>
      </c>
    </row>
    <row r="186" ht="48" spans="1:5">
      <c r="A186" s="95" t="s">
        <v>295</v>
      </c>
      <c r="B186" s="95" t="s">
        <v>296</v>
      </c>
      <c r="C186" s="33">
        <v>4259</v>
      </c>
      <c r="D186" s="145" t="s">
        <v>297</v>
      </c>
      <c r="E186" s="60">
        <v>20000</v>
      </c>
    </row>
    <row r="187" ht="48" spans="1:5">
      <c r="A187" s="95" t="s">
        <v>298</v>
      </c>
      <c r="B187" s="95"/>
      <c r="C187" s="33">
        <v>4259</v>
      </c>
      <c r="D187" s="132" t="s">
        <v>299</v>
      </c>
      <c r="E187" s="60">
        <v>1500</v>
      </c>
    </row>
    <row r="188" ht="36" spans="1:5">
      <c r="A188" s="95" t="s">
        <v>300</v>
      </c>
      <c r="B188" s="95"/>
      <c r="C188" s="33">
        <v>4259</v>
      </c>
      <c r="D188" s="135" t="s">
        <v>301</v>
      </c>
      <c r="E188" s="60">
        <v>5000</v>
      </c>
    </row>
    <row r="189" ht="36" spans="1:5">
      <c r="A189" s="127" t="s">
        <v>302</v>
      </c>
      <c r="B189" s="127"/>
      <c r="C189" s="128"/>
      <c r="D189" s="129" t="s">
        <v>303</v>
      </c>
      <c r="E189" s="143">
        <f>E190</f>
        <v>77500</v>
      </c>
    </row>
    <row r="190" spans="1:5">
      <c r="A190" s="77"/>
      <c r="B190" s="77"/>
      <c r="C190" s="77">
        <v>42</v>
      </c>
      <c r="D190" s="78" t="s">
        <v>13</v>
      </c>
      <c r="E190" s="144">
        <f>E191</f>
        <v>77500</v>
      </c>
    </row>
    <row r="191" spans="1:5">
      <c r="A191" s="32"/>
      <c r="B191" s="32"/>
      <c r="C191" s="32">
        <v>425</v>
      </c>
      <c r="D191" s="78" t="s">
        <v>61</v>
      </c>
      <c r="E191" s="144">
        <f>SUM(E192:E200)</f>
        <v>77500</v>
      </c>
    </row>
    <row r="192" s="20" customFormat="1" ht="24" spans="1:5">
      <c r="A192" s="95" t="s">
        <v>304</v>
      </c>
      <c r="B192" s="95"/>
      <c r="C192" s="95">
        <v>4253</v>
      </c>
      <c r="D192" s="100" t="s">
        <v>305</v>
      </c>
      <c r="E192" s="146">
        <v>10000</v>
      </c>
    </row>
    <row r="193" ht="24" spans="1:5">
      <c r="A193" s="95" t="s">
        <v>306</v>
      </c>
      <c r="B193" s="95"/>
      <c r="C193" s="95">
        <v>4253</v>
      </c>
      <c r="D193" s="132" t="s">
        <v>307</v>
      </c>
      <c r="E193" s="146">
        <v>12000</v>
      </c>
    </row>
    <row r="194" ht="60" spans="1:5">
      <c r="A194" s="95" t="s">
        <v>308</v>
      </c>
      <c r="B194" s="95"/>
      <c r="C194" s="95">
        <v>4253</v>
      </c>
      <c r="D194" s="100" t="s">
        <v>309</v>
      </c>
      <c r="E194" s="146">
        <v>24000</v>
      </c>
    </row>
    <row r="195" ht="36" spans="1:5">
      <c r="A195" s="95" t="s">
        <v>308</v>
      </c>
      <c r="B195" s="95" t="s">
        <v>310</v>
      </c>
      <c r="C195" s="95">
        <v>4253</v>
      </c>
      <c r="D195" s="100" t="s">
        <v>311</v>
      </c>
      <c r="E195" s="146">
        <v>1000</v>
      </c>
    </row>
    <row r="196" ht="24" spans="1:5">
      <c r="A196" s="95" t="s">
        <v>312</v>
      </c>
      <c r="B196" s="95"/>
      <c r="C196" s="95">
        <v>4253</v>
      </c>
      <c r="D196" s="132" t="s">
        <v>313</v>
      </c>
      <c r="E196" s="146">
        <v>6000</v>
      </c>
    </row>
    <row r="197" spans="1:5">
      <c r="A197" s="95" t="s">
        <v>314</v>
      </c>
      <c r="B197" s="95"/>
      <c r="C197" s="95">
        <v>4253</v>
      </c>
      <c r="D197" s="13" t="s">
        <v>315</v>
      </c>
      <c r="E197" s="146">
        <v>15000</v>
      </c>
    </row>
    <row r="198" spans="1:5">
      <c r="A198" s="95" t="s">
        <v>316</v>
      </c>
      <c r="B198" s="95"/>
      <c r="C198" s="95">
        <v>4253</v>
      </c>
      <c r="D198" s="13" t="s">
        <v>317</v>
      </c>
      <c r="E198" s="146">
        <v>5000</v>
      </c>
    </row>
    <row r="199" spans="1:5">
      <c r="A199" s="95" t="s">
        <v>318</v>
      </c>
      <c r="B199" s="95"/>
      <c r="C199" s="95">
        <v>4253</v>
      </c>
      <c r="D199" s="100" t="s">
        <v>319</v>
      </c>
      <c r="E199" s="147">
        <v>1500</v>
      </c>
    </row>
    <row r="200" customFormat="1" ht="15" spans="1:5">
      <c r="A200" s="95" t="s">
        <v>320</v>
      </c>
      <c r="B200" s="95"/>
      <c r="C200" s="95">
        <v>4253</v>
      </c>
      <c r="D200" s="74" t="s">
        <v>321</v>
      </c>
      <c r="E200" s="147">
        <v>3000</v>
      </c>
    </row>
    <row r="201" s="21" customFormat="1" ht="24" spans="1:5">
      <c r="A201" s="148" t="s">
        <v>322</v>
      </c>
      <c r="B201" s="148"/>
      <c r="C201" s="149"/>
      <c r="D201" s="150" t="s">
        <v>323</v>
      </c>
      <c r="E201" s="90">
        <f>E202</f>
        <v>2000</v>
      </c>
    </row>
    <row r="202" spans="1:5">
      <c r="A202" s="95"/>
      <c r="B202" s="95"/>
      <c r="C202" s="151">
        <v>42</v>
      </c>
      <c r="D202" s="78" t="s">
        <v>13</v>
      </c>
      <c r="E202" s="152">
        <f>E203</f>
        <v>2000</v>
      </c>
    </row>
    <row r="203" spans="1:5">
      <c r="A203" s="95"/>
      <c r="B203" s="95"/>
      <c r="C203" s="151">
        <v>421</v>
      </c>
      <c r="D203" s="74" t="s">
        <v>324</v>
      </c>
      <c r="E203" s="152">
        <f>E204</f>
        <v>2000</v>
      </c>
    </row>
    <row r="204" spans="1:5">
      <c r="A204" s="95" t="s">
        <v>325</v>
      </c>
      <c r="B204" s="95"/>
      <c r="C204" s="95">
        <v>4211</v>
      </c>
      <c r="D204" s="100" t="s">
        <v>326</v>
      </c>
      <c r="E204" s="147">
        <v>2000</v>
      </c>
    </row>
    <row r="205" spans="1:5">
      <c r="A205" s="63" t="s">
        <v>327</v>
      </c>
      <c r="B205" s="63"/>
      <c r="C205" s="53"/>
      <c r="D205" s="54" t="s">
        <v>328</v>
      </c>
      <c r="E205" s="64">
        <f t="shared" ref="E205" si="9">E206+E213</f>
        <v>519423</v>
      </c>
    </row>
    <row r="206" ht="24" spans="1:5">
      <c r="A206" s="65" t="s">
        <v>329</v>
      </c>
      <c r="B206" s="65"/>
      <c r="C206" s="66"/>
      <c r="D206" s="67" t="s">
        <v>330</v>
      </c>
      <c r="E206" s="119">
        <f>E207</f>
        <v>65000</v>
      </c>
    </row>
    <row r="207" spans="1:5">
      <c r="A207" s="32"/>
      <c r="B207" s="32"/>
      <c r="C207" s="32">
        <v>42</v>
      </c>
      <c r="D207" s="57" t="s">
        <v>13</v>
      </c>
      <c r="E207" s="144">
        <f>E208</f>
        <v>65000</v>
      </c>
    </row>
    <row r="208" spans="1:5">
      <c r="A208" s="153"/>
      <c r="B208" s="153"/>
      <c r="C208" s="153">
        <v>424</v>
      </c>
      <c r="D208" s="154" t="s">
        <v>228</v>
      </c>
      <c r="E208" s="144">
        <f>SUM(E209:E212)</f>
        <v>65000</v>
      </c>
    </row>
    <row r="209" ht="22.5" customHeight="1" spans="1:5">
      <c r="A209" s="70" t="s">
        <v>331</v>
      </c>
      <c r="B209" s="70" t="s">
        <v>332</v>
      </c>
      <c r="C209" s="70">
        <v>4241</v>
      </c>
      <c r="D209" s="74" t="s">
        <v>333</v>
      </c>
      <c r="E209" s="155">
        <v>5000</v>
      </c>
    </row>
    <row r="210" customHeight="1" spans="1:5">
      <c r="A210" s="70" t="s">
        <v>334</v>
      </c>
      <c r="B210" s="70" t="s">
        <v>335</v>
      </c>
      <c r="C210" s="70">
        <v>4241</v>
      </c>
      <c r="D210" s="132" t="s">
        <v>336</v>
      </c>
      <c r="E210" s="155">
        <v>20000</v>
      </c>
    </row>
    <row r="211" ht="12.75" customHeight="1" spans="1:5">
      <c r="A211" s="70" t="s">
        <v>337</v>
      </c>
      <c r="B211" s="70"/>
      <c r="C211" s="70">
        <v>4241</v>
      </c>
      <c r="D211" s="132" t="s">
        <v>338</v>
      </c>
      <c r="E211" s="155">
        <v>20000</v>
      </c>
    </row>
    <row r="212" ht="12.75" customHeight="1" spans="1:5">
      <c r="A212" s="70" t="s">
        <v>339</v>
      </c>
      <c r="B212" s="70" t="s">
        <v>340</v>
      </c>
      <c r="C212" s="70">
        <v>4241</v>
      </c>
      <c r="D212" s="132" t="s">
        <v>341</v>
      </c>
      <c r="E212" s="155">
        <v>20000</v>
      </c>
    </row>
    <row r="213" ht="48" spans="1:5">
      <c r="A213" s="65" t="s">
        <v>342</v>
      </c>
      <c r="B213" s="65"/>
      <c r="C213" s="66"/>
      <c r="D213" s="67" t="s">
        <v>343</v>
      </c>
      <c r="E213" s="143">
        <f>E214</f>
        <v>454423</v>
      </c>
    </row>
    <row r="214" spans="1:5">
      <c r="A214" s="32"/>
      <c r="B214" s="32"/>
      <c r="C214" s="32">
        <v>42</v>
      </c>
      <c r="D214" s="57" t="s">
        <v>13</v>
      </c>
      <c r="E214" s="144">
        <f>E215</f>
        <v>454423</v>
      </c>
    </row>
    <row r="215" spans="1:5">
      <c r="A215" s="32"/>
      <c r="B215" s="32"/>
      <c r="C215" s="32">
        <v>425</v>
      </c>
      <c r="D215" s="57" t="s">
        <v>61</v>
      </c>
      <c r="E215" s="144">
        <f>SUM(E216:E226)</f>
        <v>454423</v>
      </c>
    </row>
    <row r="216" ht="60" spans="1:5">
      <c r="A216" s="95" t="s">
        <v>344</v>
      </c>
      <c r="B216" s="95"/>
      <c r="C216" s="33">
        <v>4257</v>
      </c>
      <c r="D216" s="156" t="s">
        <v>345</v>
      </c>
      <c r="E216" s="146">
        <v>27000</v>
      </c>
    </row>
    <row r="217" ht="24" spans="1:5">
      <c r="A217" s="95" t="s">
        <v>346</v>
      </c>
      <c r="B217" s="95" t="s">
        <v>347</v>
      </c>
      <c r="C217" s="70">
        <v>4252</v>
      </c>
      <c r="D217" s="100" t="s">
        <v>348</v>
      </c>
      <c r="E217" s="157">
        <v>5000</v>
      </c>
    </row>
    <row r="218" ht="36" spans="1:5">
      <c r="A218" s="95" t="s">
        <v>349</v>
      </c>
      <c r="B218" s="95"/>
      <c r="C218" s="95">
        <v>4252</v>
      </c>
      <c r="D218" s="100" t="s">
        <v>350</v>
      </c>
      <c r="E218" s="157">
        <v>15000</v>
      </c>
    </row>
    <row r="219" spans="1:5">
      <c r="A219" s="95" t="s">
        <v>351</v>
      </c>
      <c r="B219" s="95"/>
      <c r="C219" s="95">
        <v>4259</v>
      </c>
      <c r="D219" s="100" t="s">
        <v>352</v>
      </c>
      <c r="E219" s="157">
        <v>10000</v>
      </c>
    </row>
    <row r="220" ht="24" spans="1:5">
      <c r="A220" s="95" t="s">
        <v>353</v>
      </c>
      <c r="B220" s="95"/>
      <c r="C220" s="95">
        <v>4252</v>
      </c>
      <c r="D220" s="100" t="s">
        <v>354</v>
      </c>
      <c r="E220" s="157">
        <v>200000</v>
      </c>
    </row>
    <row r="221" ht="24" spans="1:5">
      <c r="A221" s="95" t="s">
        <v>355</v>
      </c>
      <c r="B221" s="95"/>
      <c r="C221" s="95">
        <v>4252</v>
      </c>
      <c r="D221" s="100" t="s">
        <v>356</v>
      </c>
      <c r="E221" s="157">
        <v>100000</v>
      </c>
    </row>
    <row r="222" ht="24" spans="1:5">
      <c r="A222" s="95" t="s">
        <v>357</v>
      </c>
      <c r="B222" s="95" t="s">
        <v>358</v>
      </c>
      <c r="C222" s="158" t="s">
        <v>258</v>
      </c>
      <c r="D222" s="159" t="s">
        <v>359</v>
      </c>
      <c r="E222" s="157" t="s">
        <v>258</v>
      </c>
    </row>
    <row r="223" ht="48" spans="1:5">
      <c r="A223" s="95" t="s">
        <v>360</v>
      </c>
      <c r="B223" s="95"/>
      <c r="C223" s="95">
        <v>4252</v>
      </c>
      <c r="D223" s="132" t="s">
        <v>361</v>
      </c>
      <c r="E223" s="83">
        <v>15000</v>
      </c>
    </row>
    <row r="224" spans="1:5">
      <c r="A224" s="95" t="s">
        <v>362</v>
      </c>
      <c r="B224" s="95"/>
      <c r="C224" s="95">
        <v>4252</v>
      </c>
      <c r="D224" s="132" t="s">
        <v>363</v>
      </c>
      <c r="E224" s="157">
        <v>10000</v>
      </c>
    </row>
    <row r="225" spans="1:5">
      <c r="A225" s="95" t="s">
        <v>364</v>
      </c>
      <c r="B225" s="95"/>
      <c r="C225" s="158" t="s">
        <v>258</v>
      </c>
      <c r="D225" s="159" t="s">
        <v>365</v>
      </c>
      <c r="E225" s="157" t="s">
        <v>258</v>
      </c>
    </row>
    <row r="226" ht="36" spans="1:5">
      <c r="A226" s="95" t="s">
        <v>366</v>
      </c>
      <c r="B226" s="95"/>
      <c r="C226" s="95">
        <v>4252</v>
      </c>
      <c r="D226" s="100" t="s">
        <v>367</v>
      </c>
      <c r="E226" s="157">
        <v>72423</v>
      </c>
    </row>
    <row r="227" spans="1:5">
      <c r="A227" s="63" t="s">
        <v>368</v>
      </c>
      <c r="B227" s="63"/>
      <c r="C227" s="53"/>
      <c r="D227" s="54" t="s">
        <v>369</v>
      </c>
      <c r="E227" s="64">
        <f>E228</f>
        <v>1173500</v>
      </c>
    </row>
    <row r="228" spans="1:5">
      <c r="A228" s="65" t="s">
        <v>370</v>
      </c>
      <c r="B228" s="65"/>
      <c r="C228" s="66"/>
      <c r="D228" s="67" t="s">
        <v>371</v>
      </c>
      <c r="E228" s="119">
        <f t="shared" ref="E228" si="10">E229+E236+E294+E297+E303+E306</f>
        <v>1173500</v>
      </c>
    </row>
    <row r="229" s="19" customFormat="1" spans="1:5">
      <c r="A229" s="36"/>
      <c r="B229" s="36"/>
      <c r="C229" s="36">
        <v>41</v>
      </c>
      <c r="D229" s="61" t="s">
        <v>12</v>
      </c>
      <c r="E229" s="160">
        <f t="shared" ref="E229" si="11">+E230+E234+E232</f>
        <v>610000</v>
      </c>
    </row>
    <row r="230" spans="1:5">
      <c r="A230" s="32"/>
      <c r="B230" s="32"/>
      <c r="C230" s="32">
        <v>411</v>
      </c>
      <c r="D230" s="57" t="s">
        <v>372</v>
      </c>
      <c r="E230" s="160">
        <f>E231</f>
        <v>455000</v>
      </c>
    </row>
    <row r="231" spans="1:5">
      <c r="A231" s="33" t="s">
        <v>373</v>
      </c>
      <c r="B231" s="33"/>
      <c r="C231" s="33">
        <v>4111</v>
      </c>
      <c r="D231" s="34" t="s">
        <v>374</v>
      </c>
      <c r="E231" s="60">
        <v>455000</v>
      </c>
    </row>
    <row r="232" spans="1:5">
      <c r="A232" s="32"/>
      <c r="B232" s="32"/>
      <c r="C232" s="32">
        <v>412</v>
      </c>
      <c r="D232" s="57" t="s">
        <v>375</v>
      </c>
      <c r="E232" s="62">
        <f>+E233</f>
        <v>65000</v>
      </c>
    </row>
    <row r="233" ht="24" spans="1:5">
      <c r="A233" s="33" t="s">
        <v>376</v>
      </c>
      <c r="B233" s="33"/>
      <c r="C233" s="33">
        <v>4121</v>
      </c>
      <c r="D233" s="34" t="s">
        <v>377</v>
      </c>
      <c r="E233" s="60">
        <v>65000</v>
      </c>
    </row>
    <row r="234" spans="1:5">
      <c r="A234" s="33"/>
      <c r="B234" s="33"/>
      <c r="C234" s="32">
        <v>413</v>
      </c>
      <c r="D234" s="57" t="s">
        <v>378</v>
      </c>
      <c r="E234" s="62">
        <f>E235</f>
        <v>90000</v>
      </c>
    </row>
    <row r="235" spans="1:5">
      <c r="A235" s="33" t="s">
        <v>379</v>
      </c>
      <c r="B235" s="33"/>
      <c r="C235" s="33">
        <v>4131</v>
      </c>
      <c r="D235" s="34" t="s">
        <v>380</v>
      </c>
      <c r="E235" s="60">
        <v>90000</v>
      </c>
    </row>
    <row r="236" customHeight="1" spans="1:5">
      <c r="A236" s="32"/>
      <c r="B236" s="32"/>
      <c r="C236" s="32">
        <v>42</v>
      </c>
      <c r="D236" s="57" t="s">
        <v>13</v>
      </c>
      <c r="E236" s="62">
        <f t="shared" ref="E236" si="12">E237+E244+E247+E250+E253+E277+E289</f>
        <v>370500</v>
      </c>
    </row>
    <row r="237" spans="1:5">
      <c r="A237" s="32"/>
      <c r="B237" s="32"/>
      <c r="C237" s="32">
        <v>421</v>
      </c>
      <c r="D237" s="57" t="s">
        <v>381</v>
      </c>
      <c r="E237" s="62">
        <f>E238+E239+E240+E241+E242++E243</f>
        <v>22800</v>
      </c>
    </row>
    <row r="238" spans="1:5">
      <c r="A238" s="33" t="s">
        <v>382</v>
      </c>
      <c r="B238" s="33"/>
      <c r="C238" s="33">
        <v>4211</v>
      </c>
      <c r="D238" s="34" t="s">
        <v>383</v>
      </c>
      <c r="E238" s="60">
        <v>2000</v>
      </c>
    </row>
    <row r="239" ht="36.75" customHeight="1" spans="1:5">
      <c r="A239" s="33" t="s">
        <v>384</v>
      </c>
      <c r="B239" s="33"/>
      <c r="C239" s="33">
        <v>4211</v>
      </c>
      <c r="D239" s="34" t="s">
        <v>385</v>
      </c>
      <c r="E239" s="60">
        <v>800</v>
      </c>
    </row>
    <row r="240" spans="1:5">
      <c r="A240" s="33" t="s">
        <v>386</v>
      </c>
      <c r="B240" s="33"/>
      <c r="C240" s="33">
        <v>4211</v>
      </c>
      <c r="D240" s="34" t="s">
        <v>387</v>
      </c>
      <c r="E240" s="59">
        <v>3000</v>
      </c>
    </row>
    <row r="241" customHeight="1" spans="1:5">
      <c r="A241" s="33" t="s">
        <v>388</v>
      </c>
      <c r="B241" s="33"/>
      <c r="C241" s="33">
        <v>4211</v>
      </c>
      <c r="D241" s="34" t="s">
        <v>389</v>
      </c>
      <c r="E241" s="59">
        <v>3000</v>
      </c>
    </row>
    <row r="242" spans="1:5">
      <c r="A242" s="33" t="s">
        <v>390</v>
      </c>
      <c r="B242" s="33"/>
      <c r="C242" s="33">
        <v>4212</v>
      </c>
      <c r="D242" s="34" t="s">
        <v>391</v>
      </c>
      <c r="E242" s="59">
        <v>12000</v>
      </c>
    </row>
    <row r="243" spans="1:5">
      <c r="A243" s="33" t="s">
        <v>392</v>
      </c>
      <c r="B243" s="33"/>
      <c r="C243" s="33">
        <v>4213</v>
      </c>
      <c r="D243" s="34" t="s">
        <v>393</v>
      </c>
      <c r="E243" s="59">
        <v>2000</v>
      </c>
    </row>
    <row r="244" ht="24" spans="1:5">
      <c r="A244" s="161"/>
      <c r="B244" s="161"/>
      <c r="C244" s="32">
        <v>422</v>
      </c>
      <c r="D244" s="57" t="s">
        <v>394</v>
      </c>
      <c r="E244" s="58">
        <f t="shared" ref="E244" si="13">SUM(E245:E246)</f>
        <v>15000</v>
      </c>
    </row>
    <row r="245" ht="18.75" customHeight="1" spans="1:5">
      <c r="A245" s="33" t="s">
        <v>395</v>
      </c>
      <c r="B245" s="33"/>
      <c r="C245" s="33">
        <v>4221</v>
      </c>
      <c r="D245" s="34" t="s">
        <v>396</v>
      </c>
      <c r="E245" s="59">
        <v>12000</v>
      </c>
    </row>
    <row r="246" customHeight="1" spans="1:5">
      <c r="A246" s="33" t="s">
        <v>397</v>
      </c>
      <c r="B246" s="33"/>
      <c r="C246" s="33">
        <v>4222</v>
      </c>
      <c r="D246" s="34" t="s">
        <v>398</v>
      </c>
      <c r="E246" s="59">
        <v>3000</v>
      </c>
    </row>
    <row r="247" spans="1:5">
      <c r="A247" s="161"/>
      <c r="B247" s="161"/>
      <c r="C247" s="32">
        <v>423</v>
      </c>
      <c r="D247" s="57" t="s">
        <v>399</v>
      </c>
      <c r="E247" s="58">
        <f t="shared" ref="E247" si="14">SUM(E248:E249)</f>
        <v>2500</v>
      </c>
    </row>
    <row r="248" ht="24" spans="1:5">
      <c r="A248" s="33" t="s">
        <v>400</v>
      </c>
      <c r="B248" s="33"/>
      <c r="C248" s="33">
        <v>4233</v>
      </c>
      <c r="D248" s="34" t="s">
        <v>401</v>
      </c>
      <c r="E248" s="59">
        <v>1000</v>
      </c>
    </row>
    <row r="249" spans="1:5">
      <c r="A249" s="33" t="s">
        <v>402</v>
      </c>
      <c r="B249" s="33"/>
      <c r="C249" s="33">
        <v>4232</v>
      </c>
      <c r="D249" s="34" t="s">
        <v>403</v>
      </c>
      <c r="E249" s="162">
        <v>1500</v>
      </c>
    </row>
    <row r="250" spans="1:5">
      <c r="A250" s="161"/>
      <c r="B250" s="161"/>
      <c r="C250" s="32">
        <v>424</v>
      </c>
      <c r="D250" s="57" t="s">
        <v>228</v>
      </c>
      <c r="E250" s="163">
        <f t="shared" ref="E250" si="15">SUM(E251:E252)</f>
        <v>82000</v>
      </c>
    </row>
    <row r="251" customHeight="1" spans="1:5">
      <c r="A251" s="33" t="s">
        <v>404</v>
      </c>
      <c r="B251" s="33"/>
      <c r="C251" s="33">
        <v>4241</v>
      </c>
      <c r="D251" s="34" t="s">
        <v>405</v>
      </c>
      <c r="E251" s="162">
        <v>7000</v>
      </c>
    </row>
    <row r="252" ht="24" spans="1:5">
      <c r="A252" s="33" t="s">
        <v>406</v>
      </c>
      <c r="B252" s="33"/>
      <c r="C252" s="33">
        <v>4241</v>
      </c>
      <c r="D252" s="34" t="s">
        <v>407</v>
      </c>
      <c r="E252" s="162">
        <v>75000</v>
      </c>
    </row>
    <row r="253" spans="1:5">
      <c r="A253" s="32"/>
      <c r="B253" s="32"/>
      <c r="C253" s="32">
        <v>425</v>
      </c>
      <c r="D253" s="57" t="s">
        <v>61</v>
      </c>
      <c r="E253" s="163">
        <f>SUM(E254:E276)</f>
        <v>158600</v>
      </c>
    </row>
    <row r="254" spans="1:5">
      <c r="A254" s="33" t="s">
        <v>408</v>
      </c>
      <c r="B254" s="33"/>
      <c r="C254" s="33">
        <v>4251</v>
      </c>
      <c r="D254" s="34" t="s">
        <v>409</v>
      </c>
      <c r="E254" s="162">
        <v>600</v>
      </c>
    </row>
    <row r="255" spans="1:5">
      <c r="A255" s="33" t="s">
        <v>410</v>
      </c>
      <c r="B255" s="33"/>
      <c r="C255" s="33">
        <v>4251</v>
      </c>
      <c r="D255" s="34" t="s">
        <v>411</v>
      </c>
      <c r="E255" s="162">
        <v>5000</v>
      </c>
    </row>
    <row r="256" spans="1:5">
      <c r="A256" s="33" t="s">
        <v>412</v>
      </c>
      <c r="B256" s="33"/>
      <c r="C256" s="33">
        <v>4251</v>
      </c>
      <c r="D256" s="34" t="s">
        <v>413</v>
      </c>
      <c r="E256" s="162">
        <v>4000</v>
      </c>
    </row>
    <row r="257" ht="24" spans="1:5">
      <c r="A257" s="33" t="s">
        <v>414</v>
      </c>
      <c r="B257" s="33"/>
      <c r="C257" s="33">
        <v>4252</v>
      </c>
      <c r="D257" s="34" t="s">
        <v>415</v>
      </c>
      <c r="E257" s="162">
        <v>7000</v>
      </c>
    </row>
    <row r="258" spans="1:5">
      <c r="A258" s="33" t="s">
        <v>416</v>
      </c>
      <c r="B258" s="33"/>
      <c r="C258" s="33">
        <v>4252</v>
      </c>
      <c r="D258" s="34" t="s">
        <v>417</v>
      </c>
      <c r="E258" s="162">
        <v>9000</v>
      </c>
    </row>
    <row r="259" spans="1:5">
      <c r="A259" s="33" t="s">
        <v>418</v>
      </c>
      <c r="B259" s="33"/>
      <c r="C259" s="33">
        <v>4253</v>
      </c>
      <c r="D259" s="34" t="s">
        <v>419</v>
      </c>
      <c r="E259" s="162">
        <v>2000</v>
      </c>
    </row>
    <row r="260" spans="1:5">
      <c r="A260" s="33" t="s">
        <v>420</v>
      </c>
      <c r="B260" s="33"/>
      <c r="C260" s="33">
        <v>4253</v>
      </c>
      <c r="D260" s="34" t="s">
        <v>421</v>
      </c>
      <c r="E260" s="162">
        <v>4000</v>
      </c>
    </row>
    <row r="261" spans="1:5">
      <c r="A261" s="33" t="s">
        <v>422</v>
      </c>
      <c r="B261" s="33"/>
      <c r="C261" s="33">
        <v>4254</v>
      </c>
      <c r="D261" s="108" t="s">
        <v>423</v>
      </c>
      <c r="E261" s="162">
        <v>2000</v>
      </c>
    </row>
    <row r="262" spans="1:5">
      <c r="A262" s="33" t="s">
        <v>424</v>
      </c>
      <c r="B262" s="33"/>
      <c r="C262" s="33">
        <v>4254</v>
      </c>
      <c r="D262" s="108" t="s">
        <v>425</v>
      </c>
      <c r="E262" s="162">
        <v>3500</v>
      </c>
    </row>
    <row r="263" ht="18.75" customHeight="1" spans="1:5">
      <c r="A263" s="33" t="s">
        <v>426</v>
      </c>
      <c r="B263" s="33"/>
      <c r="C263" s="86">
        <v>4255</v>
      </c>
      <c r="D263" s="108" t="s">
        <v>427</v>
      </c>
      <c r="E263" s="162">
        <v>5000</v>
      </c>
    </row>
    <row r="264" customHeight="1" spans="1:5">
      <c r="A264" s="33" t="s">
        <v>428</v>
      </c>
      <c r="B264" s="33"/>
      <c r="C264" s="86">
        <v>4256</v>
      </c>
      <c r="D264" s="108" t="s">
        <v>429</v>
      </c>
      <c r="E264" s="162">
        <v>5000</v>
      </c>
    </row>
    <row r="265" spans="1:5">
      <c r="A265" s="33" t="s">
        <v>430</v>
      </c>
      <c r="B265" s="33"/>
      <c r="C265" s="86">
        <v>4257</v>
      </c>
      <c r="D265" s="108" t="s">
        <v>431</v>
      </c>
      <c r="E265" s="162">
        <v>13000</v>
      </c>
    </row>
    <row r="266" ht="24" spans="1:5">
      <c r="A266" s="33" t="s">
        <v>432</v>
      </c>
      <c r="B266" s="33"/>
      <c r="C266" s="86">
        <v>4257</v>
      </c>
      <c r="D266" s="108" t="s">
        <v>433</v>
      </c>
      <c r="E266" s="162">
        <v>10000</v>
      </c>
    </row>
    <row r="267" spans="1:5">
      <c r="A267" s="33" t="s">
        <v>434</v>
      </c>
      <c r="B267" s="33"/>
      <c r="C267" s="33">
        <v>4257</v>
      </c>
      <c r="D267" s="108" t="s">
        <v>435</v>
      </c>
      <c r="E267" s="162">
        <v>15000</v>
      </c>
    </row>
    <row r="268" spans="1:5">
      <c r="A268" s="33" t="s">
        <v>436</v>
      </c>
      <c r="B268" s="33"/>
      <c r="C268" s="33">
        <v>4257</v>
      </c>
      <c r="D268" s="108" t="s">
        <v>437</v>
      </c>
      <c r="E268" s="162">
        <v>1000</v>
      </c>
    </row>
    <row r="269" spans="1:5">
      <c r="A269" s="33" t="s">
        <v>438</v>
      </c>
      <c r="B269" s="33"/>
      <c r="C269" s="33">
        <v>4257</v>
      </c>
      <c r="D269" s="108" t="s">
        <v>439</v>
      </c>
      <c r="E269" s="162">
        <v>9000</v>
      </c>
    </row>
    <row r="270" ht="24" spans="1:5">
      <c r="A270" s="33" t="s">
        <v>440</v>
      </c>
      <c r="B270" s="33"/>
      <c r="C270" s="33">
        <v>4258</v>
      </c>
      <c r="D270" s="108" t="s">
        <v>441</v>
      </c>
      <c r="E270" s="162">
        <v>12000</v>
      </c>
    </row>
    <row r="271" ht="24" spans="1:5">
      <c r="A271" s="33" t="s">
        <v>442</v>
      </c>
      <c r="B271" s="33"/>
      <c r="C271" s="33">
        <v>4258</v>
      </c>
      <c r="D271" s="108" t="s">
        <v>443</v>
      </c>
      <c r="E271" s="162">
        <v>7000</v>
      </c>
    </row>
    <row r="272" spans="1:5">
      <c r="A272" s="33" t="s">
        <v>444</v>
      </c>
      <c r="B272" s="33"/>
      <c r="C272" s="33">
        <v>4259</v>
      </c>
      <c r="D272" s="34" t="s">
        <v>445</v>
      </c>
      <c r="E272" s="164">
        <v>26000</v>
      </c>
    </row>
    <row r="273" spans="1:5">
      <c r="A273" s="33" t="s">
        <v>446</v>
      </c>
      <c r="B273" s="33"/>
      <c r="C273" s="33">
        <v>4259</v>
      </c>
      <c r="D273" s="34" t="s">
        <v>447</v>
      </c>
      <c r="E273" s="164">
        <v>8000</v>
      </c>
    </row>
    <row r="274" spans="1:5">
      <c r="A274" s="33" t="s">
        <v>448</v>
      </c>
      <c r="B274" s="33"/>
      <c r="C274" s="33">
        <v>4259</v>
      </c>
      <c r="D274" s="34" t="s">
        <v>449</v>
      </c>
      <c r="E274" s="162">
        <v>1500</v>
      </c>
    </row>
    <row r="275" spans="1:5">
      <c r="A275" s="33" t="s">
        <v>450</v>
      </c>
      <c r="B275" s="33"/>
      <c r="C275" s="33">
        <v>4259</v>
      </c>
      <c r="D275" s="34" t="s">
        <v>451</v>
      </c>
      <c r="E275" s="162">
        <v>4000</v>
      </c>
    </row>
    <row r="276" spans="1:5">
      <c r="A276" s="33" t="s">
        <v>452</v>
      </c>
      <c r="B276" s="33"/>
      <c r="C276" s="33">
        <v>4259</v>
      </c>
      <c r="D276" s="34" t="s">
        <v>453</v>
      </c>
      <c r="E276" s="162">
        <v>5000</v>
      </c>
    </row>
    <row r="277" spans="1:5">
      <c r="A277" s="32"/>
      <c r="B277" s="32"/>
      <c r="C277" s="32">
        <v>426</v>
      </c>
      <c r="D277" s="57" t="s">
        <v>454</v>
      </c>
      <c r="E277" s="163">
        <f t="shared" ref="E277" si="16">SUM(E278:E288)</f>
        <v>71600</v>
      </c>
    </row>
    <row r="278" spans="1:5">
      <c r="A278" s="33" t="s">
        <v>455</v>
      </c>
      <c r="B278" s="33"/>
      <c r="C278" s="33">
        <v>4261</v>
      </c>
      <c r="D278" s="34" t="s">
        <v>456</v>
      </c>
      <c r="E278" s="162">
        <v>9000</v>
      </c>
    </row>
    <row r="279" ht="24" spans="1:5">
      <c r="A279" s="33" t="s">
        <v>457</v>
      </c>
      <c r="B279" s="33"/>
      <c r="C279" s="33">
        <v>4261</v>
      </c>
      <c r="D279" s="34" t="s">
        <v>458</v>
      </c>
      <c r="E279" s="162">
        <v>7000</v>
      </c>
    </row>
    <row r="280" ht="24" spans="1:5">
      <c r="A280" s="33" t="s">
        <v>459</v>
      </c>
      <c r="B280" s="33"/>
      <c r="C280" s="33">
        <v>4261</v>
      </c>
      <c r="D280" s="34" t="s">
        <v>460</v>
      </c>
      <c r="E280" s="162">
        <v>3000</v>
      </c>
    </row>
    <row r="281" spans="1:5">
      <c r="A281" s="33" t="s">
        <v>461</v>
      </c>
      <c r="B281" s="33"/>
      <c r="C281" s="33">
        <v>4261</v>
      </c>
      <c r="D281" s="34" t="s">
        <v>462</v>
      </c>
      <c r="E281" s="162">
        <v>3000</v>
      </c>
    </row>
    <row r="282" spans="1:5">
      <c r="A282" s="33" t="s">
        <v>463</v>
      </c>
      <c r="B282" s="33"/>
      <c r="C282" s="33">
        <v>4261</v>
      </c>
      <c r="D282" s="34" t="s">
        <v>464</v>
      </c>
      <c r="E282" s="162">
        <v>600</v>
      </c>
    </row>
    <row r="283" spans="1:5">
      <c r="A283" s="33" t="s">
        <v>465</v>
      </c>
      <c r="B283" s="33"/>
      <c r="C283" s="33">
        <v>4263</v>
      </c>
      <c r="D283" s="34" t="s">
        <v>466</v>
      </c>
      <c r="E283" s="162">
        <v>1000</v>
      </c>
    </row>
    <row r="284" ht="24" spans="1:5">
      <c r="A284" s="33" t="s">
        <v>467</v>
      </c>
      <c r="B284" s="33"/>
      <c r="C284" s="33">
        <v>4263</v>
      </c>
      <c r="D284" s="34" t="s">
        <v>468</v>
      </c>
      <c r="E284" s="162">
        <v>5000</v>
      </c>
    </row>
    <row r="285" spans="1:5">
      <c r="A285" s="33" t="s">
        <v>469</v>
      </c>
      <c r="B285" s="33"/>
      <c r="C285" s="33">
        <v>4263</v>
      </c>
      <c r="D285" s="34" t="s">
        <v>470</v>
      </c>
      <c r="E285" s="162">
        <v>7000</v>
      </c>
    </row>
    <row r="286" spans="1:5">
      <c r="A286" s="33" t="s">
        <v>471</v>
      </c>
      <c r="B286" s="33"/>
      <c r="C286" s="33">
        <v>4263</v>
      </c>
      <c r="D286" s="34" t="s">
        <v>472</v>
      </c>
      <c r="E286" s="162">
        <v>1000</v>
      </c>
    </row>
    <row r="287" spans="1:5">
      <c r="A287" s="33" t="s">
        <v>473</v>
      </c>
      <c r="B287" s="33"/>
      <c r="C287" s="33">
        <v>4263</v>
      </c>
      <c r="D287" s="34" t="s">
        <v>474</v>
      </c>
      <c r="E287" s="162">
        <v>25000</v>
      </c>
    </row>
    <row r="288" spans="1:5">
      <c r="A288" s="33" t="s">
        <v>475</v>
      </c>
      <c r="B288" s="33"/>
      <c r="C288" s="33">
        <v>4264</v>
      </c>
      <c r="D288" s="34" t="s">
        <v>476</v>
      </c>
      <c r="E288" s="162">
        <v>10000</v>
      </c>
    </row>
    <row r="289" spans="1:5">
      <c r="A289" s="32"/>
      <c r="B289" s="32"/>
      <c r="C289" s="32">
        <v>429</v>
      </c>
      <c r="D289" s="57" t="s">
        <v>477</v>
      </c>
      <c r="E289" s="163">
        <f t="shared" ref="E289" si="17">SUM(E290:E293)</f>
        <v>18000</v>
      </c>
    </row>
    <row r="290" spans="1:5">
      <c r="A290" s="33" t="s">
        <v>478</v>
      </c>
      <c r="B290" s="33"/>
      <c r="C290" s="33">
        <v>4291</v>
      </c>
      <c r="D290" s="34" t="s">
        <v>479</v>
      </c>
      <c r="E290" s="162">
        <v>8000</v>
      </c>
    </row>
    <row r="291" ht="24" spans="1:5">
      <c r="A291" s="33" t="s">
        <v>480</v>
      </c>
      <c r="B291" s="33"/>
      <c r="C291" s="33">
        <v>4292</v>
      </c>
      <c r="D291" s="34" t="s">
        <v>481</v>
      </c>
      <c r="E291" s="164">
        <v>7000</v>
      </c>
    </row>
    <row r="292" spans="1:5">
      <c r="A292" s="33" t="s">
        <v>482</v>
      </c>
      <c r="B292" s="33"/>
      <c r="C292" s="33">
        <v>4294</v>
      </c>
      <c r="D292" s="34" t="s">
        <v>483</v>
      </c>
      <c r="E292" s="162">
        <v>1000</v>
      </c>
    </row>
    <row r="293" ht="24" spans="1:5">
      <c r="A293" s="33" t="s">
        <v>484</v>
      </c>
      <c r="B293" s="33"/>
      <c r="C293" s="33">
        <v>4295</v>
      </c>
      <c r="D293" s="34" t="s">
        <v>485</v>
      </c>
      <c r="E293" s="162">
        <v>2000</v>
      </c>
    </row>
    <row r="294" spans="1:5">
      <c r="A294" s="161"/>
      <c r="B294" s="161"/>
      <c r="C294" s="32">
        <v>43</v>
      </c>
      <c r="D294" s="57" t="s">
        <v>14</v>
      </c>
      <c r="E294" s="165">
        <f>+E295</f>
        <v>160000</v>
      </c>
    </row>
    <row r="295" spans="1:5">
      <c r="A295" s="32"/>
      <c r="B295" s="32"/>
      <c r="C295" s="32">
        <v>431</v>
      </c>
      <c r="D295" s="57" t="s">
        <v>486</v>
      </c>
      <c r="E295" s="165">
        <f>+E296</f>
        <v>160000</v>
      </c>
    </row>
    <row r="296" spans="1:5">
      <c r="A296" s="33" t="s">
        <v>487</v>
      </c>
      <c r="B296" s="33"/>
      <c r="C296" s="33">
        <v>4311</v>
      </c>
      <c r="D296" s="34" t="s">
        <v>486</v>
      </c>
      <c r="E296" s="164">
        <v>160000</v>
      </c>
    </row>
    <row r="297" spans="1:5">
      <c r="A297" s="161"/>
      <c r="B297" s="161"/>
      <c r="C297" s="32">
        <v>44</v>
      </c>
      <c r="D297" s="57" t="s">
        <v>15</v>
      </c>
      <c r="E297" s="165">
        <f>+E298</f>
        <v>17700</v>
      </c>
    </row>
    <row r="298" spans="1:5">
      <c r="A298" s="32"/>
      <c r="B298" s="32"/>
      <c r="C298" s="32">
        <v>443</v>
      </c>
      <c r="D298" s="57" t="s">
        <v>488</v>
      </c>
      <c r="E298" s="165">
        <f t="shared" ref="E298" si="18">SUM(E299:E302)</f>
        <v>17700</v>
      </c>
    </row>
    <row r="299" spans="1:5">
      <c r="A299" s="33" t="s">
        <v>489</v>
      </c>
      <c r="B299" s="33"/>
      <c r="C299" s="33">
        <v>4431</v>
      </c>
      <c r="D299" s="34" t="s">
        <v>490</v>
      </c>
      <c r="E299" s="164">
        <v>17000</v>
      </c>
    </row>
    <row r="300" spans="1:5">
      <c r="A300" s="33" t="s">
        <v>491</v>
      </c>
      <c r="B300" s="33"/>
      <c r="C300" s="33">
        <v>4432</v>
      </c>
      <c r="D300" s="34" t="s">
        <v>492</v>
      </c>
      <c r="E300" s="164">
        <v>300</v>
      </c>
    </row>
    <row r="301" spans="1:5">
      <c r="A301" s="33" t="s">
        <v>493</v>
      </c>
      <c r="B301" s="33"/>
      <c r="C301" s="33">
        <v>4433</v>
      </c>
      <c r="D301" s="34" t="s">
        <v>494</v>
      </c>
      <c r="E301" s="164">
        <v>300</v>
      </c>
    </row>
    <row r="302" spans="1:5">
      <c r="A302" s="33" t="s">
        <v>495</v>
      </c>
      <c r="B302" s="33"/>
      <c r="C302" s="33">
        <v>4434</v>
      </c>
      <c r="D302" s="34" t="s">
        <v>496</v>
      </c>
      <c r="E302" s="164">
        <v>100</v>
      </c>
    </row>
    <row r="303" spans="1:5">
      <c r="A303" s="161"/>
      <c r="B303" s="161"/>
      <c r="C303" s="32">
        <v>45</v>
      </c>
      <c r="D303" s="57" t="s">
        <v>16</v>
      </c>
      <c r="E303" s="165">
        <f>E304</f>
        <v>10000</v>
      </c>
    </row>
    <row r="304" spans="1:5">
      <c r="A304" s="32"/>
      <c r="B304" s="32"/>
      <c r="C304" s="32">
        <v>451</v>
      </c>
      <c r="D304" s="57" t="s">
        <v>16</v>
      </c>
      <c r="E304" s="165">
        <f>E305</f>
        <v>10000</v>
      </c>
    </row>
    <row r="305" spans="1:5">
      <c r="A305" s="33" t="s">
        <v>497</v>
      </c>
      <c r="B305" s="33"/>
      <c r="C305" s="33">
        <v>4513</v>
      </c>
      <c r="D305" s="34" t="s">
        <v>16</v>
      </c>
      <c r="E305" s="164">
        <v>10000</v>
      </c>
    </row>
    <row r="306" spans="1:5">
      <c r="A306" s="161"/>
      <c r="B306" s="161"/>
      <c r="C306" s="32">
        <v>46</v>
      </c>
      <c r="D306" s="57" t="s">
        <v>17</v>
      </c>
      <c r="E306" s="165">
        <f t="shared" ref="E306" si="19">+E307+E309</f>
        <v>5300</v>
      </c>
    </row>
    <row r="307" spans="1:5">
      <c r="A307" s="32"/>
      <c r="B307" s="32"/>
      <c r="C307" s="32">
        <v>461</v>
      </c>
      <c r="D307" s="57" t="s">
        <v>498</v>
      </c>
      <c r="E307" s="163">
        <f>+E308</f>
        <v>1000</v>
      </c>
    </row>
    <row r="308" spans="1:5">
      <c r="A308" s="33" t="s">
        <v>499</v>
      </c>
      <c r="B308" s="33"/>
      <c r="C308" s="33">
        <v>4614</v>
      </c>
      <c r="D308" s="34" t="s">
        <v>500</v>
      </c>
      <c r="E308" s="162">
        <v>1000</v>
      </c>
    </row>
    <row r="309" spans="1:5">
      <c r="A309" s="32"/>
      <c r="B309" s="32"/>
      <c r="C309" s="32">
        <v>462</v>
      </c>
      <c r="D309" s="57" t="s">
        <v>501</v>
      </c>
      <c r="E309" s="163">
        <f t="shared" ref="E309" si="20">+E310+E311</f>
        <v>4300</v>
      </c>
    </row>
    <row r="310" spans="1:5">
      <c r="A310" s="33" t="s">
        <v>502</v>
      </c>
      <c r="B310" s="33"/>
      <c r="C310" s="33">
        <v>4623</v>
      </c>
      <c r="D310" s="34" t="s">
        <v>503</v>
      </c>
      <c r="E310" s="162">
        <v>300</v>
      </c>
    </row>
    <row r="311" spans="1:5">
      <c r="A311" s="33" t="s">
        <v>504</v>
      </c>
      <c r="B311" s="33"/>
      <c r="C311" s="33">
        <v>4624</v>
      </c>
      <c r="D311" s="34" t="s">
        <v>501</v>
      </c>
      <c r="E311" s="162">
        <v>4000</v>
      </c>
    </row>
  </sheetData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3" sqref="B3:F11"/>
    </sheetView>
  </sheetViews>
  <sheetFormatPr defaultColWidth="9" defaultRowHeight="15" outlineLevelCol="6"/>
  <cols>
    <col min="2" max="2" width="12.2857142857143" customWidth="1"/>
    <col min="3" max="3" width="17" customWidth="1"/>
    <col min="4" max="4" width="18.7142857142857" customWidth="1"/>
    <col min="5" max="5" width="14.1428571428571" customWidth="1"/>
    <col min="6" max="6" width="16.1428571428571" customWidth="1"/>
    <col min="9" max="9" width="12.2857142857143"/>
  </cols>
  <sheetData>
    <row r="1" spans="1:1">
      <c r="A1" t="s">
        <v>505</v>
      </c>
    </row>
    <row r="3" ht="10" customHeight="1"/>
    <row r="4" hidden="1"/>
    <row r="5" hidden="1"/>
    <row r="6" ht="25.5" spans="2:6">
      <c r="B6" s="1" t="s">
        <v>506</v>
      </c>
      <c r="C6" s="1" t="s">
        <v>507</v>
      </c>
      <c r="D6" s="2" t="s">
        <v>508</v>
      </c>
      <c r="E6" s="2" t="s">
        <v>509</v>
      </c>
      <c r="F6" s="2" t="s">
        <v>510</v>
      </c>
    </row>
    <row r="7" ht="38" customHeight="1" spans="2:6">
      <c r="B7" s="3" t="s">
        <v>511</v>
      </c>
      <c r="C7" s="4"/>
      <c r="D7" s="4"/>
      <c r="E7" s="4"/>
      <c r="F7" s="5"/>
    </row>
    <row r="8" ht="48" spans="2:6">
      <c r="B8" s="6" t="s">
        <v>255</v>
      </c>
      <c r="C8" s="6" t="s">
        <v>512</v>
      </c>
      <c r="D8" s="7" t="s">
        <v>257</v>
      </c>
      <c r="E8" s="6" t="s">
        <v>513</v>
      </c>
      <c r="F8" s="8">
        <v>600000</v>
      </c>
    </row>
    <row r="9" ht="54" customHeight="1" spans="2:6">
      <c r="B9" s="9" t="s">
        <v>514</v>
      </c>
      <c r="C9" s="10"/>
      <c r="D9" s="10"/>
      <c r="E9" s="10"/>
      <c r="F9" s="11"/>
    </row>
    <row r="10" ht="36" spans="2:6">
      <c r="B10" s="12" t="s">
        <v>357</v>
      </c>
      <c r="C10" s="12" t="s">
        <v>515</v>
      </c>
      <c r="D10" s="13" t="s">
        <v>516</v>
      </c>
      <c r="E10" s="6" t="s">
        <v>513</v>
      </c>
      <c r="F10" s="14">
        <v>50000</v>
      </c>
    </row>
    <row r="11" ht="25.5" spans="2:7">
      <c r="B11" s="12" t="s">
        <v>364</v>
      </c>
      <c r="C11" s="12" t="s">
        <v>517</v>
      </c>
      <c r="D11" s="15" t="s">
        <v>518</v>
      </c>
      <c r="E11" s="12" t="s">
        <v>519</v>
      </c>
      <c r="F11" s="16">
        <v>25000</v>
      </c>
      <c r="G11" t="s">
        <v>520</v>
      </c>
    </row>
  </sheetData>
  <mergeCells count="2">
    <mergeCell ref="B7:F7"/>
    <mergeCell ref="B9:F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Plan</vt:lpstr>
      <vt:lpstr>OSA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Ju Korisnik</cp:lastModifiedBy>
  <dcterms:created xsi:type="dcterms:W3CDTF">2018-12-11T17:49:00Z</dcterms:created>
  <cp:lastPrinted>2022-12-14T14:51:00Z</cp:lastPrinted>
  <dcterms:modified xsi:type="dcterms:W3CDTF">2023-12-19T07:20:41Z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F5A05DB611A040A29A2C320AE6C250A9_12</vt:lpwstr>
  </property>
  <property fmtid="{D5CDD505-2E9C-101B-9397-08002B2CF9AE}" pid="3" name="KSOProductBuildVer">
    <vt:lpwstr>1033-12.2.0.13292</vt:lpwstr>
  </property>
</Properties>
</file>