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 tabRatio="599"/>
  </bookViews>
  <sheets>
    <sheet name="Plan" sheetId="2" r:id="rId1"/>
    <sheet name="OSA" sheetId="3" r:id="rId2"/>
  </sheets>
  <definedNames>
    <definedName name="_xlnm._FilterDatabase" localSheetId="0" hidden="1">Plan!$A$1:$F$311</definedName>
    <definedName name="A">Plan!$1:$1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<sst xmlns="http://schemas.openxmlformats.org/spreadsheetml/2006/main" count="594" uniqueCount="492">
  <si>
    <t>RAZRED</t>
  </si>
  <si>
    <t>konto</t>
  </si>
  <si>
    <t xml:space="preserve">VRSTA PRIHODA / RASHODA </t>
  </si>
  <si>
    <t>PLAN 2024   EUR</t>
  </si>
  <si>
    <t>REBALANAS 2024  EUR</t>
  </si>
  <si>
    <t>REALIZACIJA 2024</t>
  </si>
  <si>
    <t>PRIHODI</t>
  </si>
  <si>
    <t>Prihodi od prodaje roba i pružanja usluga</t>
  </si>
  <si>
    <t>Prihodi po posebnim propisima</t>
  </si>
  <si>
    <t>Prihodi od imovine</t>
  </si>
  <si>
    <t>Prihodi od donacija</t>
  </si>
  <si>
    <t>Ostali  prihodi</t>
  </si>
  <si>
    <t>RASHODI</t>
  </si>
  <si>
    <t>Rashodi za radnike</t>
  </si>
  <si>
    <t>Materijalni rashodi</t>
  </si>
  <si>
    <t>Rashodi amortizacije</t>
  </si>
  <si>
    <t>Financijski rashodi</t>
  </si>
  <si>
    <t>Sponzorstvo</t>
  </si>
  <si>
    <t>Ostali rashodi</t>
  </si>
  <si>
    <t>Vlastiti izvori - višak prihoda</t>
  </si>
  <si>
    <t>Rezultat poslovanja - višak/manjak tekuće godine</t>
  </si>
  <si>
    <t>Rezultat poslovanja - višak iz prethodnih godina</t>
  </si>
  <si>
    <t>OZNAKA</t>
  </si>
  <si>
    <t>KONTO</t>
  </si>
  <si>
    <t>VRSTA PRIHODA</t>
  </si>
  <si>
    <t>PLAN 2024  EUR</t>
  </si>
  <si>
    <t>UKUPNO PRIHODI</t>
  </si>
  <si>
    <t>P</t>
  </si>
  <si>
    <t>JAVNA USTANOVA KAMENJAK</t>
  </si>
  <si>
    <t>Prihodi</t>
  </si>
  <si>
    <t>P1.1</t>
  </si>
  <si>
    <t>Prihodi od prodaje karata, vodića i knjiga</t>
  </si>
  <si>
    <t>P1.2</t>
  </si>
  <si>
    <t>Prihod od prefakturiranja selektivnog odvajanja i odvoza otpada</t>
  </si>
  <si>
    <t>P1.3</t>
  </si>
  <si>
    <t>Prihod od edukativnih programa</t>
  </si>
  <si>
    <t>P1.4</t>
  </si>
  <si>
    <t>Prihodi od ulaznica</t>
  </si>
  <si>
    <t>P1.5</t>
  </si>
  <si>
    <t>Prihodi od koncesijskih i ostalih odobrenja</t>
  </si>
  <si>
    <t>P1.6</t>
  </si>
  <si>
    <t>Prihod od naplate kazni na zaštićenom području</t>
  </si>
  <si>
    <t>P1.7</t>
  </si>
  <si>
    <t>Prihodi iz ostalih izvora - dozvole za snimanje, fotografiranje i dr.</t>
  </si>
  <si>
    <t>Prihodi od financijske imovine</t>
  </si>
  <si>
    <t>P1.8</t>
  </si>
  <si>
    <t>Kamate na oročena sredstva i sredstva po viđenju</t>
  </si>
  <si>
    <t>Prihodi od donacija iz proračuna</t>
  </si>
  <si>
    <t>P1.9</t>
  </si>
  <si>
    <t>Prihodi od donacija iz državnog proračuna za EU projekte - ORKA</t>
  </si>
  <si>
    <t>P1.10</t>
  </si>
  <si>
    <t>Prihodi od donacija apliciranih ili projekta koji su u planu</t>
  </si>
  <si>
    <t>Prihodi od naknade štete i refundacija</t>
  </si>
  <si>
    <t>P1.11</t>
  </si>
  <si>
    <t>Prihodi od naknade šteta temeljem osiguranja,ostali prihodi</t>
  </si>
  <si>
    <t>VRSTA RASHODA</t>
  </si>
  <si>
    <t>PLAN 2024</t>
  </si>
  <si>
    <t>UKUPNO RASHODI</t>
  </si>
  <si>
    <t>A</t>
  </si>
  <si>
    <t>OČUVANJE PRIRODNIH VRIJEDNOSTI</t>
  </si>
  <si>
    <t>AA</t>
  </si>
  <si>
    <t>Stanje biljnih i gljivijih vrsta te istražena 
sva zaštićena područja</t>
  </si>
  <si>
    <t>Rashodi za usluge</t>
  </si>
  <si>
    <t>AA2</t>
  </si>
  <si>
    <t>Monitoring teških metala u tlu i vegetaciji</t>
  </si>
  <si>
    <t>AA3</t>
  </si>
  <si>
    <t>Monitoring vaskularne flore značajnog krajobraza Donji Kamenjak i medulinski arhipelag i monitoring odabranih vrsta vaskularne flore značajnog krajobraza Gornji Kamenjak (razdoblje 2021.-2025.)</t>
  </si>
  <si>
    <t>AA4</t>
  </si>
  <si>
    <t>Monitoring gljiva i istraživanje njihove raznolikosti eDNA metabarikodiranjem</t>
  </si>
  <si>
    <t>AA5</t>
  </si>
  <si>
    <t>Prikupljanje sjemena i reintrodukcija primorske makovice</t>
  </si>
  <si>
    <t>AB</t>
  </si>
  <si>
    <t>Stanje populacija životinjskih skupina, mjere i parametri njihovog očuvanja</t>
  </si>
  <si>
    <t>AB1</t>
  </si>
  <si>
    <t>Monitoring zimujućih populacija ptica</t>
  </si>
  <si>
    <t>AB2</t>
  </si>
  <si>
    <t>Monitoring gnijezdećih populacija ptica</t>
  </si>
  <si>
    <t>AB3</t>
  </si>
  <si>
    <t>Održavanje prstenovačkog kampa</t>
  </si>
  <si>
    <t>AB4</t>
  </si>
  <si>
    <t>Izrada i postavljanje kućice za zlatovrane na područje Donjeg Kamenjaka</t>
  </si>
  <si>
    <t>AB5</t>
  </si>
  <si>
    <t xml:space="preserve">Praćenje stanja kolonije šišmiša na Gomili 
</t>
  </si>
  <si>
    <t>AB7</t>
  </si>
  <si>
    <t>Utvrđivanje i vrednovanje faune noćnih leptira na području Donjeg Kamenjaka</t>
  </si>
  <si>
    <t>AB8</t>
  </si>
  <si>
    <t>Redovito praćenje vretenaca na upravljanim područjima</t>
  </si>
  <si>
    <t>AB11</t>
  </si>
  <si>
    <t>Nastaviti istraživanje turističkih aktivnosti na određenje vrste beskralježnjaka (projekt HUMANITA-HUMNAn Nature Interactions and Impacts of Tourist Activities on protected Areas) INTERREG CE</t>
  </si>
  <si>
    <t>AC</t>
  </si>
  <si>
    <t>Očuvanje postojeće površine i povoljno stanje stanišnih tipova - 62AO istočno submediteranski suhi tavnjaci, te revitaliziran stanišni tip 6220 Eumediteranski travnjaci</t>
  </si>
  <si>
    <t>AC1</t>
  </si>
  <si>
    <r>
      <rPr>
        <sz val="8"/>
        <rFont val="Calibri"/>
        <charset val="134"/>
        <scheme val="minor"/>
      </rPr>
      <t>Uklanjanje alepskog bora (</t>
    </r>
    <r>
      <rPr>
        <i/>
        <sz val="8"/>
        <rFont val="Calibri"/>
        <charset val="134"/>
      </rPr>
      <t>Pinus halepensis</t>
    </r>
    <r>
      <rPr>
        <sz val="8"/>
        <rFont val="Calibri"/>
        <charset val="134"/>
      </rPr>
      <t>) i ostale drvenaste vegetacije  na suhim mediteranskim travnjacima  i bušicima u svrhu kontrole sukcesije;</t>
    </r>
  </si>
  <si>
    <t xml:space="preserve"> </t>
  </si>
  <si>
    <t>AC2</t>
  </si>
  <si>
    <t>Zamjena kamenih blokova oko travnjaka drvenom ogradom ili trupcima;</t>
  </si>
  <si>
    <t>AC3</t>
  </si>
  <si>
    <t>Osiguravanje dovoljnog broja grla stoke i osiguravanje adekvatne infrastrukture za njihov smještaj ;</t>
  </si>
  <si>
    <t>AC6</t>
  </si>
  <si>
    <t>Održavanje sigurnosnog prosjeka za propisano paljenje</t>
  </si>
  <si>
    <t>AC7</t>
  </si>
  <si>
    <t>Praćenje stanja vegetacije na lokaciji Češljevica-Jugo</t>
  </si>
  <si>
    <t>AC8</t>
  </si>
  <si>
    <t>Mehaničko uklanjanje preostale drvenaste vegetacije na lokaciji Češljevica-Jugo nakon primjene metode propisanog paljenja</t>
  </si>
  <si>
    <t>AC9</t>
  </si>
  <si>
    <t>Nabaviti koze, ovce i opremu za praćenje uspješnosti restauracije staništa i informiranje javnosti te ograđivanje prostora za ispašu(projekt Central B.I.C.</t>
  </si>
  <si>
    <t>AD</t>
  </si>
  <si>
    <t>Očuvanje stanišnog tipa 3170 povremene mediteranske lokve i utvrđivanje optimalnog stanja (unutar 5 g. uspostavljeno novo vodeno stanište)</t>
  </si>
  <si>
    <t>AD1</t>
  </si>
  <si>
    <t>Redovito održavati postojeću lokvu (*3170)  provođenjem  ispaše i/ili košnje i održavati novo vodeno stanište na lokaciji Školjić/Šambuceja</t>
  </si>
  <si>
    <t>AE</t>
  </si>
  <si>
    <t>Revitalizacija i odražavanje povoljnog stanja površina pod kamenjarskim pašnjacima</t>
  </si>
  <si>
    <t>AE1</t>
  </si>
  <si>
    <t>U suradnji s Hrvatskim šumama dogovarati plohe za uklanjanje drvenaste vegetacije s područja značajnog krajobraza Gornji Kamenjak</t>
  </si>
  <si>
    <t>AF</t>
  </si>
  <si>
    <t>Održano i praćeno stanje ostalih staništa Natura 2000 u odnosu na ciljeve očuvanja</t>
  </si>
  <si>
    <t>AF3</t>
  </si>
  <si>
    <r>
      <rPr>
        <sz val="8"/>
        <rFont val="Calibri"/>
        <charset val="134"/>
        <scheme val="minor"/>
      </rPr>
      <t xml:space="preserve">Održavanje i praćenje stanišnog tipa - 5210 Mediteranske makije u kojima dominiraju borovice </t>
    </r>
    <r>
      <rPr>
        <i/>
        <sz val="8"/>
        <rFont val="Calibri"/>
        <charset val="134"/>
        <scheme val="minor"/>
      </rPr>
      <t xml:space="preserve">Juniperus </t>
    </r>
    <r>
      <rPr>
        <sz val="8"/>
        <rFont val="Calibri"/>
        <charset val="134"/>
        <scheme val="minor"/>
      </rPr>
      <t>spp. Po potrebi uklanjanje alepskog bora unutar stanišnog tipa.</t>
    </r>
  </si>
  <si>
    <t>AG</t>
  </si>
  <si>
    <t>Očuvanje morksih staništa Medulinskog i Pomerskog zaljeva te za njih vezane vrste na razini ciljeva očuvanja</t>
  </si>
  <si>
    <t>AG1</t>
  </si>
  <si>
    <t>Detaljnije kartrirati CST u PEM na lokacijama na kojima se ukaže potreba</t>
  </si>
  <si>
    <t>AG2</t>
  </si>
  <si>
    <t>Postavljanje plutajuće barijere na istočnom dijelu uvale Debeljak kao zapreku ulasku plovilima u svrhu sprečavanja sidrenja</t>
  </si>
  <si>
    <t>AG3</t>
  </si>
  <si>
    <t>Nastaviti sudjelovati u projektima očuvanja plemenite periske u Jadranu.Postavljanje kolektora za prikupljanje ličinki</t>
  </si>
  <si>
    <t>AG4</t>
  </si>
  <si>
    <t>Nastaviti surađivati sa Zavodom za javno zdravstvo na praćenju kakvoće mora. Ispitivanje kakvoće mora za kupanje na 4 mjerne postaje</t>
  </si>
  <si>
    <t>AG5</t>
  </si>
  <si>
    <t>Utvrditi stupanj eutrofikacije mora unutar PEM</t>
  </si>
  <si>
    <t>AG6</t>
  </si>
  <si>
    <t>Uspostava praćenja temperature mora i drugih potrebnih parametara radi utvrđivanja utjecaja klimatskih promjena na očuvanje CST</t>
  </si>
  <si>
    <t>AG7</t>
  </si>
  <si>
    <t>Redovito održavati obnavljati most u uvali Šćuza radi očuvanja CST obalne lagune</t>
  </si>
  <si>
    <t>AG8</t>
  </si>
  <si>
    <t>Započeti s uspostavom sidrišta na lokacijiPortić temeljem tudije sidrišta. Započeti s izradom Studije sidrišta za lokaciju u Medulinskom zaljevu</t>
  </si>
  <si>
    <t>AG10</t>
  </si>
  <si>
    <t>Praćenje stanja priobalnih zajednica riba</t>
  </si>
  <si>
    <t>AG11</t>
  </si>
  <si>
    <t>Nastaviti istraživanje turističkih aktivnosti na onečišćenje podmorja (projekt HUMANITA-HUMNAn Nature Interactions and Impacts of Tourist Activities on protected Areas) INTERREG CE</t>
  </si>
  <si>
    <t>AG12</t>
  </si>
  <si>
    <t>Kartiranje distribucije plavog raka i grozdaste caulerpe na pojedinim lokalitetima u PEM</t>
  </si>
  <si>
    <t>AG13</t>
  </si>
  <si>
    <t>Izraditi plan praćenja stanja CST obalne lagune te redovito provoditi praćenja stanja</t>
  </si>
  <si>
    <t>AH</t>
  </si>
  <si>
    <t xml:space="preserve">U idućih 10 godina održano povoljno stanje površina pod šumskim zajednicama                                                                                                                                                                                         </t>
  </si>
  <si>
    <t>AH1</t>
  </si>
  <si>
    <t>Pošumljavanje Park-šume Kašteja</t>
  </si>
  <si>
    <t>AH2</t>
  </si>
  <si>
    <t>Sanitarno čišćenje i uređenje rubova šumskih površina na području Donjeg Kamenjaka (područje Golice)</t>
  </si>
  <si>
    <t>AI</t>
  </si>
  <si>
    <t>Nadzirano i praćeno stanje invazivnih i alohtonih biljnih vrsta</t>
  </si>
  <si>
    <t xml:space="preserve">   Materijalni rashodi</t>
  </si>
  <si>
    <t>AI1</t>
  </si>
  <si>
    <t>Aktivno praćenje i uklanjanje svih stranih invazivnih vrsta</t>
  </si>
  <si>
    <t>AJ</t>
  </si>
  <si>
    <t>U idućih 10 godina istražena, vrednovana i očuvana geološka baština</t>
  </si>
  <si>
    <t>AJ1</t>
  </si>
  <si>
    <t>Uspostava geološke staze</t>
  </si>
  <si>
    <t>AJ2</t>
  </si>
  <si>
    <t>Izrada projektnog projekta zaštite iprezentacije lokaliteta Grakalovac</t>
  </si>
  <si>
    <t>AM</t>
  </si>
  <si>
    <t>Na području Akvatorija zapadne obale Istre očuvana su ciljna i morska obalna staništa te uz njih  vezane vrste na razini ciljeva očuvanja</t>
  </si>
  <si>
    <t>AM3</t>
  </si>
  <si>
    <t>Pratiti stanje CST prplavljene ili dijelom preplavljene morske špilje</t>
  </si>
  <si>
    <t>AM5</t>
  </si>
  <si>
    <t xml:space="preserve">Izraditi plan praćenja stanja CST pješčana dna trajno prekrivena morem te redovito provoditi praćenje stanjan na PEM </t>
  </si>
  <si>
    <t>AN</t>
  </si>
  <si>
    <t>AN1</t>
  </si>
  <si>
    <t>Redovito provoditi praćenja stanja CV dobri dupin</t>
  </si>
  <si>
    <t>AN2</t>
  </si>
  <si>
    <t>AN3</t>
  </si>
  <si>
    <t>Procijeniti brojnost i utvrditi rasprostranjenost CV crvenokljuna čigra</t>
  </si>
  <si>
    <t>AN5</t>
  </si>
  <si>
    <t>Izraditi plan praćenja stanjna CST grebeni te redovito provoditi praćenje stanja na PEM</t>
  </si>
  <si>
    <t>AN6</t>
  </si>
  <si>
    <t>Utvrditi kritične točke na kojima ribolovne aktivnosti oštećuje CST</t>
  </si>
  <si>
    <t>AN8</t>
  </si>
  <si>
    <t>Postaviti umjetni otočić za gniježđenje na Šćuzi</t>
  </si>
  <si>
    <t>AN10</t>
  </si>
  <si>
    <t>U suradnji s NZZJZZIŽ provoditi aktivnosti smanjenja populacije galebova na otočićima Premanturski</t>
  </si>
  <si>
    <t>AN12</t>
  </si>
  <si>
    <t>Redovno provoditi praćenje stanja CV crnogrli plijenor, crvenogrli plijenor, vodomar i dugokljuna čigra</t>
  </si>
  <si>
    <t>AN14</t>
  </si>
  <si>
    <t>Redovno provoditi praćenje stanja CV  morski vranac i crvenokljuna čigra</t>
  </si>
  <si>
    <t>B</t>
  </si>
  <si>
    <t>ZAŠTITA I OČUVANJE KULTURNE BAŠTINE I TRADICIJSKIH VRIJEDNOSTI</t>
  </si>
  <si>
    <t>BA</t>
  </si>
  <si>
    <t>Očuvana tradicija izrade i održavanja suhozida, ribarskih mulića i tradicionalnih ribarskih kućica</t>
  </si>
  <si>
    <t>BA1</t>
  </si>
  <si>
    <t>Nastaviti s obnovom suhozida i poticati privatne vlasnike na obnovu</t>
  </si>
  <si>
    <t>BA2</t>
  </si>
  <si>
    <t>Izrada i tisak monografije o svjetioniku Porer</t>
  </si>
  <si>
    <t>BB</t>
  </si>
  <si>
    <t>Osiguranje odgovoarajuće protupožarne zaštite</t>
  </si>
  <si>
    <t>BB1</t>
  </si>
  <si>
    <t>Održavanje postojećih protupožarnih putova</t>
  </si>
  <si>
    <t>BB3</t>
  </si>
  <si>
    <t xml:space="preserve"> Nabava materijala za protupožarnu zaštitu</t>
  </si>
  <si>
    <t>C</t>
  </si>
  <si>
    <t>ODRŽIVO KORIŠTENJE PRIRODNIH RESURSA I PODRŠKA LOKALNOJ ZAJEDNICI</t>
  </si>
  <si>
    <t>CA</t>
  </si>
  <si>
    <t>Obnova i održavanje poljoprivrednih površina</t>
  </si>
  <si>
    <t>Naknade ostalim osobama izvan radnog odnosa</t>
  </si>
  <si>
    <t>CA2</t>
  </si>
  <si>
    <t>Provođenje programa očuvanja autohtonog istarskog goveda</t>
  </si>
  <si>
    <t>CA3</t>
  </si>
  <si>
    <t>Nastaviti s provedbom projekta premanturske kapule</t>
  </si>
  <si>
    <t>CB</t>
  </si>
  <si>
    <t>Unaprijeđenje suradnje s nadležnim institucijama, korisnicima područja i lokalnim stanovništvom</t>
  </si>
  <si>
    <t>Materijalni usluge</t>
  </si>
  <si>
    <t>Po potrebi, organizirati te poticati i  sudjelovati u akcijama čišćenja morske obale i morskog dna</t>
  </si>
  <si>
    <t>CB3</t>
  </si>
  <si>
    <t>Sufinanciranje popularno-znanstvenih predavanja za lokalnu zajednicu u organizaciji "Udruge u kulturi Fenoliga"</t>
  </si>
  <si>
    <t>CB14</t>
  </si>
  <si>
    <t xml:space="preserve">Organiziranje prikupljanja otpada na najposjećenijim lokacijama </t>
  </si>
  <si>
    <t>CB15</t>
  </si>
  <si>
    <t>U suradnji s nadležnim tijelima lokalne zajednice unaprijeđivati sustav zbrinjavanja otpada na područjima upravljanja</t>
  </si>
  <si>
    <t>CB16</t>
  </si>
  <si>
    <t>Nabava vrećica za prikupljanje otpada</t>
  </si>
  <si>
    <t>CB17</t>
  </si>
  <si>
    <t>Uklanjanje morskog otpada s obale i morskog dna</t>
  </si>
  <si>
    <t>D</t>
  </si>
  <si>
    <t>UPRAVLJANJE POSJEĆIVANJEM, INTERPRETACIJA I EDUKACIJA</t>
  </si>
  <si>
    <t>DA</t>
  </si>
  <si>
    <t>Unaprijeđenje sustava posjećenosti područja, uređenje cestovne infrastrukture, parkirališnih prostora, pješaćkih i biciklističkih staza</t>
  </si>
  <si>
    <t>DA1</t>
  </si>
  <si>
    <t>Godišnja sanacija makadamskih puteva</t>
  </si>
  <si>
    <t>DA2</t>
  </si>
  <si>
    <t>Izvedba prometnice postavljanjem ekološki prihvatljivog cestovnog zastora</t>
  </si>
  <si>
    <t>OSA</t>
  </si>
  <si>
    <t>DA4</t>
  </si>
  <si>
    <t>Održavanje parkirnih površina</t>
  </si>
  <si>
    <t>DA5</t>
  </si>
  <si>
    <t>Održavanje biciklističkih staza</t>
  </si>
  <si>
    <t>DA6</t>
  </si>
  <si>
    <t xml:space="preserve">Započeti s uspostavom biciklističke staze na Gornjem Kamenjaku </t>
  </si>
  <si>
    <t>DA7</t>
  </si>
  <si>
    <t>Obilježavanje nove MTB staze</t>
  </si>
  <si>
    <t>DA8</t>
  </si>
  <si>
    <t>Održavati i nadograđivati sustav naplate na ulaznim punktovima,modernizacija sustava po potrebi</t>
  </si>
  <si>
    <t>DA9</t>
  </si>
  <si>
    <t>Izrada prometnog rješenja zaustavnog traka - rampa Rupine</t>
  </si>
  <si>
    <t>DA10</t>
  </si>
  <si>
    <t>Povezivanje intranetom lokacije videonadzora po području i snimanje istih</t>
  </si>
  <si>
    <t>DA11</t>
  </si>
  <si>
    <t>Održavati sanitarne čvorove na terenu-najam kemijskih wc-a</t>
  </si>
  <si>
    <t>DB</t>
  </si>
  <si>
    <t>Održavati i unaprijediti postojeću posjetiteljsku infrastrukturu i staviti u funkciju napuštenu vojnu infrastrukturu u svrhu edukacije i posjećivanja</t>
  </si>
  <si>
    <t>DB1</t>
  </si>
  <si>
    <t>Unaprijeđenje i održavanje sustavaposjetiteljske,informativne i signalizacijske infrastrukture</t>
  </si>
  <si>
    <t>DB2</t>
  </si>
  <si>
    <t>Održavanje izletišta unutar zaštićenih područja i područja ekološke mreže</t>
  </si>
  <si>
    <t>DB3</t>
  </si>
  <si>
    <t>Po potrebi,postavljati info i edukacijske ploče na obali vezano uz vrijednosti, ugroze i prijetnje na PEM te ih redovno održavati. Obnova dotrajalih edukativnih  tabela i po potrebi postavljanje novih</t>
  </si>
  <si>
    <t>DB4</t>
  </si>
  <si>
    <t>Unaprijediti postojeću posjetiteljsku infrastrukturu  u Park šumi Brdo Soline kod Vinkurana</t>
  </si>
  <si>
    <t>DC</t>
  </si>
  <si>
    <t xml:space="preserve"> Unaprijediti postojeće i razviti nove edukativne programe i interpretativne sadržaje za različite dobne skupine te nastaviti s provođenjem manifestacija (sportskih, kulturnih i dr.)</t>
  </si>
  <si>
    <t>DC1</t>
  </si>
  <si>
    <t>Provoditi programe škole u prirodi i druga stručna vođenja na zaštićenim prirodnim područjima u općini Medulin</t>
  </si>
  <si>
    <t>DC2</t>
  </si>
  <si>
    <t>Provođenje cjelogodišnjeg programa "Mladi čuvari prirode" s djecom iz lokalne zajednice</t>
  </si>
  <si>
    <t>DC3</t>
  </si>
  <si>
    <t>Uspostava posjetiteljskog centra u bojnim bitnicama na području Donjeg Kamenjaka</t>
  </si>
  <si>
    <t>DC4</t>
  </si>
  <si>
    <t>Obilježavanje eko i drugih datuma uz organiziranje prigodnih manifestacija vezanih za zaštitu prirode. Obilježavanje dana zaštite prirode i dana bioraznolikosti</t>
  </si>
  <si>
    <t>DC5</t>
  </si>
  <si>
    <t>Po potrebi organizirati predavanje za ciljne skupine(istraživači,ronioci,turistički vodiči, poljoprivrednici, lovci,vlasnici parcela,lokalna zajednica)</t>
  </si>
  <si>
    <t>DC6</t>
  </si>
  <si>
    <t>Promocija korištenja zaštićenih područja kroz poticanje biciklizma kao alternativnog kretanja</t>
  </si>
  <si>
    <t>DD</t>
  </si>
  <si>
    <t>Unaprijediti sustav promidžbenih materijala i osigurati redovitu informiranost posjetitelja i lokalnog stanovništva</t>
  </si>
  <si>
    <t>DD3</t>
  </si>
  <si>
    <t>Održavanje posjetiteljskog centra "Kuća prirode"</t>
  </si>
  <si>
    <t>DD4</t>
  </si>
  <si>
    <t>Komuniciranje s javnosti putem radijskih emisija i ostalih medija</t>
  </si>
  <si>
    <t>DD5</t>
  </si>
  <si>
    <t xml:space="preserve">Izrada, tiskanje i distribucija promotivnih letaka o pravilima ponašanja.Po potrebi izraditi idistribuirati suvenire i promotivne m.
</t>
  </si>
  <si>
    <t>Ponovno tiskati letak o važnosti posidonije i ugrozama od sidrenja te ih distribuirati korisnicima</t>
  </si>
  <si>
    <t>DD6</t>
  </si>
  <si>
    <t>Prevođenje materijala na engleski, njemački i talijanski jezik</t>
  </si>
  <si>
    <t>DD7</t>
  </si>
  <si>
    <t>Tisak knjige o flori Kamenjaka</t>
  </si>
  <si>
    <t>DD8</t>
  </si>
  <si>
    <t>Tisak brošure o noćnim leptirima</t>
  </si>
  <si>
    <t>DD9</t>
  </si>
  <si>
    <t>Izrada zidnog kalendara 2025.</t>
  </si>
  <si>
    <t>DD11</t>
  </si>
  <si>
    <t>Istraživanje stavova posjetitelja</t>
  </si>
  <si>
    <t>DE</t>
  </si>
  <si>
    <t>Promocija prirodnih vrijednosti u Arehološkom parku Vižula</t>
  </si>
  <si>
    <r>
      <rPr>
        <sz val="8"/>
        <rFont val="Calibri"/>
        <charset val="134"/>
        <scheme val="minor"/>
      </rPr>
      <t xml:space="preserve">  </t>
    </r>
    <r>
      <rPr>
        <b/>
        <sz val="8"/>
        <rFont val="Calibri"/>
        <charset val="238"/>
        <scheme val="minor"/>
      </rPr>
      <t xml:space="preserve"> Naknada troškova radnicima</t>
    </r>
  </si>
  <si>
    <t>DE1</t>
  </si>
  <si>
    <t>Cjelogodišnje održavanje antičkog vrta</t>
  </si>
  <si>
    <t>E</t>
  </si>
  <si>
    <t xml:space="preserve">RAZVOJ KAPACITETA JAVNE USTANOVE </t>
  </si>
  <si>
    <t>EA</t>
  </si>
  <si>
    <t>Podizanje nivoa znanja i vještina zaposlenika kroz individualni i organizacijski ustroj</t>
  </si>
  <si>
    <t>EA1</t>
  </si>
  <si>
    <t>Stručno osposobljavanje i usavršavanje djelatnika i /ili članova Upravnog vijeća, suradnja s drugim javnim ustanovama u zemlji i inozemstvu</t>
  </si>
  <si>
    <t>EA2</t>
  </si>
  <si>
    <t>Zapošljavanje djelatnika u službi čuvara prirode</t>
  </si>
  <si>
    <t>EA3</t>
  </si>
  <si>
    <t>Zapošljavanje djelatnika na poslovima održavanja</t>
  </si>
  <si>
    <t>EA4</t>
  </si>
  <si>
    <t>Zapošljavanje djelatnika u stručnoj službi</t>
  </si>
  <si>
    <t>EB</t>
  </si>
  <si>
    <t>Osigurati redovito održavanje i nabava potrebne infrastrukture, opreme, kao i izrada i nadopuna akata potrebnih za normalno odvijanje radnih procesa</t>
  </si>
  <si>
    <t>EB4</t>
  </si>
  <si>
    <t>Izrada projektne dokumentacije za prijavu projekta
za financiranje iz Programa Konkurentnost i kohezija 2021-
2027.</t>
  </si>
  <si>
    <t>EB6</t>
  </si>
  <si>
    <t>Osigurati radni prostor i svu potrebnu opremu za nove djelatnike</t>
  </si>
  <si>
    <t>EB7</t>
  </si>
  <si>
    <t>Održavanje i po potrebi nabava opreme nužne za provođenje aktivnosti(uključujući informatičku opremu;hardware i software)</t>
  </si>
  <si>
    <t>EB8</t>
  </si>
  <si>
    <t>Održavanje radnih strojeva, alata i opreme</t>
  </si>
  <si>
    <t>EB10</t>
  </si>
  <si>
    <t>Održavanje objekata koje koristi Javna ustanova Kamenjak</t>
  </si>
  <si>
    <t>EB11</t>
  </si>
  <si>
    <t>Obnova upravne zgrade Javne ustanove Kamenjak</t>
  </si>
  <si>
    <t>EB12</t>
  </si>
  <si>
    <t>Osigurati i redovno održavati plovila JU Nabava plovila OSA</t>
  </si>
  <si>
    <t>EB13</t>
  </si>
  <si>
    <t>Postavljanje nadzornih kamera na lokacijama odlaganja otpada, parkirnih zona, na ulaznim rampamai području Gornjeg Kamenjaka</t>
  </si>
  <si>
    <t>EB14</t>
  </si>
  <si>
    <t>Nabava repromaterijala</t>
  </si>
  <si>
    <t>EB15</t>
  </si>
  <si>
    <t>Nabava vozila OSA</t>
  </si>
  <si>
    <t>EB18</t>
  </si>
  <si>
    <t>Nabava opreme  svrhu unaprijeđenja upravljanjan parkirnim zonama na području Donjeg Kamenjaka (projekt HUMANITA</t>
  </si>
  <si>
    <t>F</t>
  </si>
  <si>
    <t>REDOVNO POSLOVANJE</t>
  </si>
  <si>
    <t>F1</t>
  </si>
  <si>
    <t>Redovno poslovanje</t>
  </si>
  <si>
    <t>Plaće</t>
  </si>
  <si>
    <t>F1.1</t>
  </si>
  <si>
    <t>Bruto plaće</t>
  </si>
  <si>
    <t>Ostali rashodi za radnike</t>
  </si>
  <si>
    <t>F1.2</t>
  </si>
  <si>
    <t>Ostali rashodi za zaposlene(božićnica, regres, dar djetetu, nagrade,prehrana i dr.)</t>
  </si>
  <si>
    <t>Doprinosi na plaće</t>
  </si>
  <si>
    <t>F1.3</t>
  </si>
  <si>
    <t>Doprinosi za zdravstveno osiguranje</t>
  </si>
  <si>
    <t>Naknade troškova radnicima</t>
  </si>
  <si>
    <t>F1.4</t>
  </si>
  <si>
    <t>Putni troškovi-dnevnice</t>
  </si>
  <si>
    <t>F1.5</t>
  </si>
  <si>
    <t>Putni troškovi-prijevoz</t>
  </si>
  <si>
    <t>F1.6</t>
  </si>
  <si>
    <t>Putni troškovi-noćenje</t>
  </si>
  <si>
    <t>F1.7</t>
  </si>
  <si>
    <t>Putni troškovi-tunelarine,cestarine i dr.</t>
  </si>
  <si>
    <t>F1.8</t>
  </si>
  <si>
    <t>Naknade za prijevoz na posao</t>
  </si>
  <si>
    <t>F1.9</t>
  </si>
  <si>
    <t>Interna obuka djelatnika</t>
  </si>
  <si>
    <t>Naknade članovima u predstavničkim, izvršnim tijelima, povjerenstvima i sl.</t>
  </si>
  <si>
    <t>F1.10</t>
  </si>
  <si>
    <t>Naknade članovima upravnog vijeća</t>
  </si>
  <si>
    <t>F1.11</t>
  </si>
  <si>
    <t>Naknada troškova službenih putovanja - UV</t>
  </si>
  <si>
    <t>Naknade volonterima</t>
  </si>
  <si>
    <t>F1.12</t>
  </si>
  <si>
    <t>Naknade ostalih troškova - stručno osposobljavanje</t>
  </si>
  <si>
    <t>F1.13</t>
  </si>
  <si>
    <t>Naknada troškova prijevoza - volonteri</t>
  </si>
  <si>
    <t>F1.14</t>
  </si>
  <si>
    <r>
      <rPr>
        <sz val="8"/>
        <color indexed="8"/>
        <rFont val="Calibri"/>
        <charset val="134"/>
      </rPr>
      <t>Naknade po u</t>
    </r>
    <r>
      <rPr>
        <sz val="8"/>
        <color rgb="FF000000"/>
        <rFont val="Calibri"/>
        <charset val="134"/>
      </rPr>
      <t>govoru o dje</t>
    </r>
    <r>
      <rPr>
        <sz val="8"/>
        <color indexed="8"/>
        <rFont val="Calibri"/>
        <charset val="134"/>
      </rPr>
      <t>lu</t>
    </r>
  </si>
  <si>
    <t>F1.15</t>
  </si>
  <si>
    <t>Naknade po ugovoru student ,učenički servis,provedba projekta 06</t>
  </si>
  <si>
    <t>F1.16</t>
  </si>
  <si>
    <t>Poštanske usluge</t>
  </si>
  <si>
    <t>F1.17</t>
  </si>
  <si>
    <t>Telekomunikacijske usluge i internet</t>
  </si>
  <si>
    <t>F1.18</t>
  </si>
  <si>
    <t>Usluge prijevoza</t>
  </si>
  <si>
    <t>F1.19</t>
  </si>
  <si>
    <t>Usluge tekućeg i investicijskog održavanja - vozila</t>
  </si>
  <si>
    <t>F1.20</t>
  </si>
  <si>
    <t>Usluge tekućeg i investicijskog održavanja</t>
  </si>
  <si>
    <t>F1.21</t>
  </si>
  <si>
    <t>Usluge marketinga i grafičke usluge</t>
  </si>
  <si>
    <t>F1.22</t>
  </si>
  <si>
    <t>Usluge objave oglasa</t>
  </si>
  <si>
    <t>F1.23</t>
  </si>
  <si>
    <t>Komunalne usluge</t>
  </si>
  <si>
    <t>F1.24</t>
  </si>
  <si>
    <t>Nabava vode za piće i ostalih napitaka</t>
  </si>
  <si>
    <t>F1.25</t>
  </si>
  <si>
    <t>Zakupnine i najamnine</t>
  </si>
  <si>
    <t>F1.26</t>
  </si>
  <si>
    <t>Obavezni i preventivni pregledi djelatnika</t>
  </si>
  <si>
    <t>F1.27</t>
  </si>
  <si>
    <t xml:space="preserve">Intelektualne usluge </t>
  </si>
  <si>
    <t>F1.28</t>
  </si>
  <si>
    <t>Usluge savjetovanja za EU projekte i postupke javne nabave</t>
  </si>
  <si>
    <t>F1.29</t>
  </si>
  <si>
    <t>Usluge odvjetnika</t>
  </si>
  <si>
    <t>F1.30</t>
  </si>
  <si>
    <t>Usluge javnih bilježnika</t>
  </si>
  <si>
    <t>F1.31</t>
  </si>
  <si>
    <t>Usluge revizije i vještačenja</t>
  </si>
  <si>
    <t>F1.32</t>
  </si>
  <si>
    <t>Usluge informatičara - tekuće i investicijsko održavanje računala</t>
  </si>
  <si>
    <t>F1.33</t>
  </si>
  <si>
    <t>Usluge informatičara - tekuće i investicijsko održavanje e-arhive i web naplate</t>
  </si>
  <si>
    <t>F1.34</t>
  </si>
  <si>
    <t>Usluge zaštitara</t>
  </si>
  <si>
    <t>F1.34.1</t>
  </si>
  <si>
    <t>Usluge zaštitara -pratnja novca</t>
  </si>
  <si>
    <t>F1.35</t>
  </si>
  <si>
    <t>Usluge registracije prijevoznih sredstava</t>
  </si>
  <si>
    <t>F1.36</t>
  </si>
  <si>
    <t>Usluge čišćenja</t>
  </si>
  <si>
    <t>F1.37</t>
  </si>
  <si>
    <t>Ostale usluge</t>
  </si>
  <si>
    <t>Rashodi za materijal i energiju</t>
  </si>
  <si>
    <t>F1.38</t>
  </si>
  <si>
    <t>Uredski materijal</t>
  </si>
  <si>
    <t>F1.39</t>
  </si>
  <si>
    <t>Materijal za tekuće i investicijsko održavanje</t>
  </si>
  <si>
    <t>F1.40</t>
  </si>
  <si>
    <t>Materijal za tekuće i investicijsko održavanje - vozila</t>
  </si>
  <si>
    <t>F1.41</t>
  </si>
  <si>
    <t>Materijal za čišćenje i održavanje</t>
  </si>
  <si>
    <t>F1.42</t>
  </si>
  <si>
    <t>Stručna literatura, novine, časopisi</t>
  </si>
  <si>
    <t>F1.43</t>
  </si>
  <si>
    <t>Gorivo za službeno plovilo</t>
  </si>
  <si>
    <t>F1.44</t>
  </si>
  <si>
    <t>Gorivo za službeno vozilo - osobni automobil</t>
  </si>
  <si>
    <t>F1.45</t>
  </si>
  <si>
    <t>Gorivo za službeno vozilo - teretno vozilo</t>
  </si>
  <si>
    <t>F1.46</t>
  </si>
  <si>
    <t>Gorivo za radne strojeve</t>
  </si>
  <si>
    <t>F1.47</t>
  </si>
  <si>
    <t>Električna energija</t>
  </si>
  <si>
    <t>F1.48</t>
  </si>
  <si>
    <t>Sitan inventar</t>
  </si>
  <si>
    <t>Ostali nespomenuti materijalni rashodi</t>
  </si>
  <si>
    <t>F1.49</t>
  </si>
  <si>
    <t>Premije osiguranja</t>
  </si>
  <si>
    <t>F1.50</t>
  </si>
  <si>
    <t>Reprezentacija i pokloni za poslovne partnere</t>
  </si>
  <si>
    <t>F1.51</t>
  </si>
  <si>
    <t>Kotizacije</t>
  </si>
  <si>
    <t>F1.52</t>
  </si>
  <si>
    <t>Pristojbe ( upravne, administrativne, sudske, javnobilj. usluge, pretplate)</t>
  </si>
  <si>
    <t>Amortizacija</t>
  </si>
  <si>
    <t>F1.53</t>
  </si>
  <si>
    <t>Ostali financijski rashodi</t>
  </si>
  <si>
    <t>F1.54</t>
  </si>
  <si>
    <t>Naknada za platni promet, kartična provizija</t>
  </si>
  <si>
    <t>F1.55</t>
  </si>
  <si>
    <t>Tečajne razlike</t>
  </si>
  <si>
    <t>F1.56</t>
  </si>
  <si>
    <t>Zatezne kamate</t>
  </si>
  <si>
    <t>F1.57</t>
  </si>
  <si>
    <t>Trošak opomena</t>
  </si>
  <si>
    <t>F1.58</t>
  </si>
  <si>
    <t>Kazne, penali i naknade štete</t>
  </si>
  <si>
    <t>F1.59</t>
  </si>
  <si>
    <t>Kazne i takse</t>
  </si>
  <si>
    <t>Ostali nespomenuti rashodi</t>
  </si>
  <si>
    <t>F1.60</t>
  </si>
  <si>
    <t>Porezi</t>
  </si>
  <si>
    <t>F1.61</t>
  </si>
  <si>
    <t>O</t>
  </si>
  <si>
    <t>Aktivnost</t>
  </si>
  <si>
    <t>Oznaka</t>
  </si>
  <si>
    <t>Naziv predmeta nabave</t>
  </si>
  <si>
    <t>Način nabave</t>
  </si>
  <si>
    <t>Planirana vrijednost</t>
  </si>
  <si>
    <t>Rebalans 2024</t>
  </si>
  <si>
    <t>DA Unaprijeđenje sustava posjećenosti područja, uređenje cestovne infrastrukture, parkirališnih prostora, pješaćkih i biciklističkih staza</t>
  </si>
  <si>
    <t>OSA 1</t>
  </si>
  <si>
    <t>Otvoreni postupak</t>
  </si>
  <si>
    <t xml:space="preserve">DB </t>
  </si>
  <si>
    <t>Održavati i unaprijediti postojeću posjetiteljsku infrastruktutu</t>
  </si>
  <si>
    <t>Održavanje izletišta unutar zaštićenih područja i područja ekološke mreže - makete,tabele</t>
  </si>
  <si>
    <t>Jednostavna nabava</t>
  </si>
  <si>
    <t>EB 12.Osigurati redovito održavanje i nabava potrebne infrastrukture, opreme, kao i izrada i nadopuna akata potrebnih za normalno odvijanje radnih procesa</t>
  </si>
  <si>
    <t>Oprema- klima uređaj, ormar</t>
  </si>
  <si>
    <t>2.157.73</t>
  </si>
  <si>
    <t>Oprema -kamp prikolica</t>
  </si>
  <si>
    <t>OSA2</t>
  </si>
  <si>
    <t xml:space="preserve">Osigurati i redovno održavati plovila JU Nabava plovila </t>
  </si>
  <si>
    <t>OSA 3</t>
  </si>
  <si>
    <t>Nabava vozila</t>
  </si>
  <si>
    <t>Nabava opreme HUMANITA</t>
  </si>
  <si>
    <t>Nabava el pastir i korito za ovce BIC PROJEKT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</si>
</sst>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\ _k_n_-;\-* #,##0.00\ _k_n_-;_-* &quot;-&quot;??\ _k_n_-;_-@_-"/>
    <numFmt numFmtId="177" formatCode="_ * #,##0_ ;_ * \-#,##0_ ;_ * &quot;-&quot;_ ;_ @_ "/>
  </numFmts>
  <fonts count="59">
    <font>
      <sz val="11"/>
      <color theme="1"/>
      <name val="Calibri"/>
      <charset val="238"/>
      <scheme val="minor"/>
    </font>
    <font>
      <b/>
      <sz val="10"/>
      <color rgb="FF00000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name val="Calibri"/>
      <charset val="134"/>
    </font>
    <font>
      <sz val="10"/>
      <name val="Calibri"/>
      <charset val="134"/>
    </font>
    <font>
      <sz val="10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b/>
      <sz val="10"/>
      <name val="Calibri"/>
      <charset val="238"/>
      <scheme val="minor"/>
    </font>
    <font>
      <sz val="10"/>
      <name val="Calibri Light"/>
      <charset val="238"/>
      <scheme val="major"/>
    </font>
    <font>
      <sz val="10"/>
      <color theme="1"/>
      <name val="Calibri Light"/>
      <charset val="238"/>
      <scheme val="major"/>
    </font>
    <font>
      <sz val="10"/>
      <color theme="1"/>
      <name val="Calibri"/>
      <charset val="238"/>
      <scheme val="minor"/>
    </font>
    <font>
      <b/>
      <sz val="8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8"/>
      <color rgb="FFFF0000"/>
      <name val="Calibri"/>
      <charset val="134"/>
      <scheme val="minor"/>
    </font>
    <font>
      <sz val="8"/>
      <color theme="1"/>
      <name val="Calibri"/>
      <charset val="238"/>
      <scheme val="minor"/>
    </font>
    <font>
      <b/>
      <sz val="8"/>
      <color indexed="8"/>
      <name val="Calibri"/>
      <charset val="134"/>
    </font>
    <font>
      <b/>
      <sz val="8"/>
      <name val="Calibri"/>
      <charset val="134"/>
    </font>
    <font>
      <sz val="8"/>
      <color indexed="8"/>
      <name val="Calibri"/>
      <charset val="134"/>
    </font>
    <font>
      <sz val="8"/>
      <name val="Calibri"/>
      <charset val="134"/>
    </font>
    <font>
      <b/>
      <sz val="8"/>
      <name val="Calibri"/>
      <charset val="134"/>
      <scheme val="minor"/>
    </font>
    <font>
      <b/>
      <sz val="8"/>
      <color rgb="FFFF0000"/>
      <name val="Calibri"/>
      <charset val="134"/>
    </font>
    <font>
      <b/>
      <sz val="8"/>
      <color theme="1"/>
      <name val="Calibri"/>
      <charset val="134"/>
    </font>
    <font>
      <b/>
      <sz val="8"/>
      <color rgb="FF000000"/>
      <name val="Calibri"/>
      <charset val="134"/>
    </font>
    <font>
      <sz val="8"/>
      <name val="Calibri"/>
      <charset val="134"/>
      <scheme val="minor"/>
    </font>
    <font>
      <sz val="8"/>
      <color theme="1"/>
      <name val="Calibri"/>
      <charset val="134"/>
    </font>
    <font>
      <sz val="8"/>
      <name val="Calibri"/>
      <charset val="238"/>
    </font>
    <font>
      <b/>
      <sz val="8"/>
      <color theme="1"/>
      <name val="Calibri"/>
      <charset val="238"/>
    </font>
    <font>
      <sz val="8"/>
      <name val="Calibri"/>
      <charset val="238"/>
      <scheme val="minor"/>
    </font>
    <font>
      <b/>
      <sz val="8"/>
      <name val="Calibri"/>
      <charset val="238"/>
    </font>
    <font>
      <b/>
      <sz val="8"/>
      <color rgb="FF000000"/>
      <name val="Calibri"/>
      <charset val="238"/>
      <scheme val="minor"/>
    </font>
    <font>
      <sz val="8"/>
      <color theme="1"/>
      <name val="Calibri"/>
      <charset val="238"/>
    </font>
    <font>
      <sz val="8"/>
      <color rgb="FF000000"/>
      <name val="Calibri"/>
      <charset val="238"/>
      <scheme val="minor"/>
    </font>
    <font>
      <sz val="8"/>
      <color theme="5" tint="0.599993896298105"/>
      <name val="Calibri"/>
      <charset val="134"/>
    </font>
    <font>
      <b/>
      <sz val="8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1"/>
    </font>
    <font>
      <sz val="11"/>
      <color indexed="8"/>
      <name val="Calibri"/>
      <charset val="238"/>
    </font>
    <font>
      <i/>
      <sz val="8"/>
      <name val="Calibri"/>
      <charset val="134"/>
      <scheme val="minor"/>
    </font>
    <font>
      <i/>
      <sz val="8"/>
      <name val="Calibri"/>
      <charset val="134"/>
    </font>
    <font>
      <sz val="8"/>
      <color rgb="FF000000"/>
      <name val="Calibri"/>
      <charset val="134"/>
    </font>
  </fonts>
  <fills count="4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399975585192419"/>
        <bgColor indexed="47"/>
      </patternFill>
    </fill>
    <fill>
      <patternFill patternType="solid">
        <fgColor theme="9" tint="0.799981688894314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"/>
        <bgColor indexed="47"/>
      </patternFill>
    </fill>
    <fill>
      <patternFill patternType="solid">
        <fgColor theme="9" tint="0.8"/>
        <bgColor indexed="47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0" fillId="0" borderId="0" applyFont="0" applyFill="0" applyBorder="0" applyAlignment="0" applyProtection="0"/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177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16" borderId="11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7" borderId="14" applyNumberFormat="0" applyAlignment="0" applyProtection="0">
      <alignment vertical="center"/>
    </xf>
    <xf numFmtId="0" fontId="44" fillId="18" borderId="15" applyNumberFormat="0" applyAlignment="0" applyProtection="0">
      <alignment vertical="center"/>
    </xf>
    <xf numFmtId="0" fontId="45" fillId="18" borderId="14" applyNumberFormat="0" applyAlignment="0" applyProtection="0">
      <alignment vertical="center"/>
    </xf>
    <xf numFmtId="0" fontId="46" fillId="19" borderId="16" applyNumberFormat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4" fillId="0" borderId="0"/>
    <xf numFmtId="0" fontId="55" fillId="0" borderId="0"/>
    <xf numFmtId="0" fontId="0" fillId="0" borderId="0"/>
    <xf numFmtId="0" fontId="0" fillId="0" borderId="0"/>
    <xf numFmtId="0" fontId="34" fillId="0" borderId="0"/>
    <xf numFmtId="0" fontId="0" fillId="0" borderId="0"/>
  </cellStyleXfs>
  <cellXfs count="18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3" borderId="2" xfId="49" applyFont="1" applyFill="1" applyBorder="1" applyAlignment="1">
      <alignment horizontal="left"/>
    </xf>
    <xf numFmtId="0" fontId="3" fillId="3" borderId="3" xfId="49" applyFont="1" applyFill="1" applyBorder="1" applyAlignment="1">
      <alignment horizontal="left"/>
    </xf>
    <xf numFmtId="0" fontId="3" fillId="3" borderId="4" xfId="49" applyFont="1" applyFill="1" applyBorder="1" applyAlignment="1">
      <alignment horizontal="left"/>
    </xf>
    <xf numFmtId="0" fontId="4" fillId="0" borderId="1" xfId="49" applyFont="1" applyBorder="1" applyAlignment="1">
      <alignment horizontal="center" wrapText="1"/>
    </xf>
    <xf numFmtId="0" fontId="5" fillId="0" borderId="1" xfId="53" applyFont="1" applyBorder="1" applyAlignment="1">
      <alignment horizontal="left" vertical="center" wrapText="1"/>
    </xf>
    <xf numFmtId="3" fontId="4" fillId="4" borderId="1" xfId="49" applyNumberFormat="1" applyFont="1" applyFill="1" applyBorder="1" applyAlignment="1">
      <alignment horizontal="right" wrapText="1"/>
    </xf>
    <xf numFmtId="0" fontId="6" fillId="5" borderId="5" xfId="0" applyFont="1" applyFill="1" applyBorder="1"/>
    <xf numFmtId="0" fontId="6" fillId="5" borderId="6" xfId="0" applyFont="1" applyFill="1" applyBorder="1"/>
    <xf numFmtId="0" fontId="7" fillId="5" borderId="6" xfId="53" applyFont="1" applyFill="1" applyBorder="1" applyAlignment="1">
      <alignment horizontal="left" vertical="center" wrapText="1"/>
    </xf>
    <xf numFmtId="0" fontId="3" fillId="5" borderId="6" xfId="49" applyFont="1" applyFill="1" applyBorder="1" applyAlignment="1">
      <alignment horizontal="center" wrapText="1"/>
    </xf>
    <xf numFmtId="0" fontId="3" fillId="5" borderId="7" xfId="49" applyFont="1" applyFill="1" applyBorder="1" applyAlignment="1">
      <alignment vertical="center" wrapText="1"/>
    </xf>
    <xf numFmtId="0" fontId="4" fillId="0" borderId="8" xfId="49" applyFont="1" applyBorder="1" applyAlignment="1">
      <alignment horizontal="center" wrapText="1"/>
    </xf>
    <xf numFmtId="0" fontId="5" fillId="4" borderId="8" xfId="0" applyFont="1" applyFill="1" applyBorder="1" applyAlignment="1">
      <alignment horizontal="left" vertical="center" wrapText="1"/>
    </xf>
    <xf numFmtId="3" fontId="4" fillId="0" borderId="8" xfId="49" applyNumberFormat="1" applyFont="1" applyBorder="1" applyAlignment="1">
      <alignment horizontal="right" wrapText="1"/>
    </xf>
    <xf numFmtId="0" fontId="3" fillId="3" borderId="5" xfId="49" applyFont="1" applyFill="1" applyBorder="1" applyAlignment="1"/>
    <xf numFmtId="0" fontId="3" fillId="3" borderId="6" xfId="49" applyFont="1" applyFill="1" applyBorder="1" applyAlignment="1"/>
    <xf numFmtId="0" fontId="3" fillId="3" borderId="7" xfId="49" applyFont="1" applyFill="1" applyBorder="1" applyAlignment="1"/>
    <xf numFmtId="0" fontId="8" fillId="0" borderId="8" xfId="49" applyFont="1" applyBorder="1" applyAlignment="1">
      <alignment horizontal="center" wrapText="1"/>
    </xf>
    <xf numFmtId="3" fontId="8" fillId="0" borderId="8" xfId="49" applyNumberFormat="1" applyFont="1" applyBorder="1" applyAlignment="1">
      <alignment horizontal="right" wrapText="1"/>
    </xf>
    <xf numFmtId="0" fontId="9" fillId="0" borderId="8" xfId="0" applyFont="1" applyBorder="1"/>
    <xf numFmtId="3" fontId="9" fillId="0" borderId="8" xfId="0" applyNumberFormat="1" applyFont="1" applyBorder="1"/>
    <xf numFmtId="0" fontId="10" fillId="0" borderId="8" xfId="0" applyFont="1" applyBorder="1"/>
    <xf numFmtId="3" fontId="10" fillId="0" borderId="8" xfId="0" applyNumberFormat="1" applyFont="1" applyBorder="1"/>
    <xf numFmtId="0" fontId="10" fillId="0" borderId="8" xfId="0" applyFont="1" applyBorder="1" applyAlignment="1">
      <alignment wrapText="1"/>
    </xf>
    <xf numFmtId="0" fontId="11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3" fontId="12" fillId="0" borderId="0" xfId="0" applyNumberFormat="1" applyFont="1" applyAlignment="1">
      <alignment horizontal="right" vertical="center" indent="1"/>
    </xf>
    <xf numFmtId="0" fontId="12" fillId="0" borderId="0" xfId="0" applyFont="1" applyAlignment="1">
      <alignment vertical="center"/>
    </xf>
    <xf numFmtId="0" fontId="15" fillId="6" borderId="8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 vertical="center" wrapText="1" indent="1"/>
    </xf>
    <xf numFmtId="3" fontId="16" fillId="3" borderId="8" xfId="1" applyNumberFormat="1" applyFont="1" applyFill="1" applyBorder="1" applyAlignment="1">
      <alignment horizontal="right" vertical="center" wrapText="1" indent="1"/>
    </xf>
    <xf numFmtId="0" fontId="15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 indent="1"/>
    </xf>
    <xf numFmtId="3" fontId="17" fillId="0" borderId="8" xfId="1" applyNumberFormat="1" applyFont="1" applyFill="1" applyBorder="1" applyAlignment="1">
      <alignment horizontal="right" vertical="center" wrapText="1" indent="1"/>
    </xf>
    <xf numFmtId="3" fontId="18" fillId="4" borderId="8" xfId="1" applyNumberFormat="1" applyFont="1" applyFill="1" applyBorder="1" applyAlignment="1">
      <alignment horizontal="right" vertical="center" wrapText="1" indent="1"/>
    </xf>
    <xf numFmtId="0" fontId="15" fillId="4" borderId="8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left" vertical="center" wrapText="1" indent="1"/>
    </xf>
    <xf numFmtId="3" fontId="17" fillId="4" borderId="8" xfId="1" applyNumberFormat="1" applyFont="1" applyFill="1" applyBorder="1" applyAlignment="1">
      <alignment horizontal="right" vertical="center" wrapText="1" indent="1"/>
    </xf>
    <xf numFmtId="0" fontId="16" fillId="3" borderId="5" xfId="0" applyFont="1" applyFill="1" applyBorder="1" applyAlignment="1">
      <alignment horizontal="left" vertical="center" wrapText="1" indent="1"/>
    </xf>
    <xf numFmtId="3" fontId="16" fillId="3" borderId="8" xfId="0" applyNumberFormat="1" applyFont="1" applyFill="1" applyBorder="1" applyAlignment="1">
      <alignment horizontal="right" vertical="center" wrapText="1" indent="1"/>
    </xf>
    <xf numFmtId="3" fontId="17" fillId="0" borderId="8" xfId="1" applyNumberFormat="1" applyFont="1" applyBorder="1" applyAlignment="1">
      <alignment horizontal="right" vertical="center" wrapText="1" indent="1"/>
    </xf>
    <xf numFmtId="3" fontId="18" fillId="0" borderId="8" xfId="1" applyNumberFormat="1" applyFont="1" applyFill="1" applyBorder="1" applyAlignment="1">
      <alignment horizontal="right" vertical="center" wrapText="1" inden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15" fillId="6" borderId="5" xfId="0" applyFont="1" applyFill="1" applyBorder="1" applyAlignment="1">
      <alignment horizontal="center" vertical="center"/>
    </xf>
    <xf numFmtId="3" fontId="11" fillId="6" borderId="8" xfId="0" applyNumberFormat="1" applyFont="1" applyFill="1" applyBorder="1" applyAlignment="1">
      <alignment horizontal="right" vertical="center" wrapText="1" indent="1"/>
    </xf>
    <xf numFmtId="0" fontId="19" fillId="3" borderId="8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vertical="center"/>
    </xf>
    <xf numFmtId="0" fontId="19" fillId="3" borderId="5" xfId="0" applyFont="1" applyFill="1" applyBorder="1" applyAlignment="1">
      <alignment horizontal="center" vertical="center"/>
    </xf>
    <xf numFmtId="3" fontId="19" fillId="3" borderId="8" xfId="0" applyNumberFormat="1" applyFont="1" applyFill="1" applyBorder="1" applyAlignment="1">
      <alignment horizontal="right" vertical="center" wrapText="1" indent="1"/>
    </xf>
    <xf numFmtId="49" fontId="16" fillId="8" borderId="8" xfId="49" applyNumberFormat="1" applyFont="1" applyFill="1" applyBorder="1" applyAlignment="1">
      <alignment horizontal="center" vertical="center" wrapText="1"/>
    </xf>
    <xf numFmtId="49" fontId="16" fillId="8" borderId="8" xfId="49" applyNumberFormat="1" applyFont="1" applyFill="1" applyBorder="1" applyAlignment="1">
      <alignment vertical="center" wrapText="1"/>
    </xf>
    <xf numFmtId="49" fontId="16" fillId="8" borderId="5" xfId="49" applyNumberFormat="1" applyFont="1" applyFill="1" applyBorder="1" applyAlignment="1">
      <alignment vertical="center" wrapText="1"/>
    </xf>
    <xf numFmtId="3" fontId="16" fillId="8" borderId="8" xfId="49" applyNumberFormat="1" applyFont="1" applyFill="1" applyBorder="1" applyAlignment="1">
      <alignment horizontal="right" vertical="center" wrapText="1" indent="1"/>
    </xf>
    <xf numFmtId="0" fontId="15" fillId="0" borderId="8" xfId="0" applyFont="1" applyBorder="1" applyAlignment="1">
      <alignment horizontal="center" wrapText="1"/>
    </xf>
    <xf numFmtId="0" fontId="15" fillId="0" borderId="5" xfId="0" applyFont="1" applyBorder="1" applyAlignment="1">
      <alignment horizontal="left" vertical="center" wrapText="1" indent="1"/>
    </xf>
    <xf numFmtId="3" fontId="15" fillId="0" borderId="8" xfId="0" applyNumberFormat="1" applyFont="1" applyBorder="1" applyAlignment="1">
      <alignment horizontal="right" vertical="center" wrapText="1" indent="1"/>
    </xf>
    <xf numFmtId="3" fontId="17" fillId="0" borderId="8" xfId="0" applyNumberFormat="1" applyFont="1" applyBorder="1" applyAlignment="1">
      <alignment horizontal="right" vertical="center" wrapText="1" indent="1"/>
    </xf>
    <xf numFmtId="3" fontId="17" fillId="4" borderId="8" xfId="0" applyNumberFormat="1" applyFont="1" applyFill="1" applyBorder="1" applyAlignment="1">
      <alignment horizontal="right" vertical="center" wrapText="1" indent="1"/>
    </xf>
    <xf numFmtId="0" fontId="15" fillId="4" borderId="5" xfId="0" applyFont="1" applyFill="1" applyBorder="1" applyAlignment="1">
      <alignment horizontal="left" vertical="center" wrapText="1" indent="1"/>
    </xf>
    <xf numFmtId="3" fontId="15" fillId="4" borderId="8" xfId="0" applyNumberFormat="1" applyFont="1" applyFill="1" applyBorder="1" applyAlignment="1">
      <alignment horizontal="right" vertical="center" wrapText="1" indent="1"/>
    </xf>
    <xf numFmtId="49" fontId="20" fillId="8" borderId="8" xfId="49" applyNumberFormat="1" applyFont="1" applyFill="1" applyBorder="1" applyAlignment="1">
      <alignment horizontal="center" vertical="center" wrapText="1"/>
    </xf>
    <xf numFmtId="3" fontId="21" fillId="8" borderId="8" xfId="49" applyNumberFormat="1" applyFont="1" applyFill="1" applyBorder="1" applyAlignment="1">
      <alignment horizontal="right" vertical="center" wrapText="1" indent="1"/>
    </xf>
    <xf numFmtId="0" fontId="16" fillId="9" borderId="8" xfId="49" applyFont="1" applyFill="1" applyBorder="1" applyAlignment="1">
      <alignment horizontal="center" vertical="center" wrapText="1"/>
    </xf>
    <xf numFmtId="0" fontId="16" fillId="9" borderId="8" xfId="49" applyFont="1" applyFill="1" applyBorder="1" applyAlignment="1">
      <alignment vertical="center" wrapText="1"/>
    </xf>
    <xf numFmtId="0" fontId="16" fillId="9" borderId="5" xfId="49" applyFont="1" applyFill="1" applyBorder="1" applyAlignment="1">
      <alignment vertical="center" wrapText="1"/>
    </xf>
    <xf numFmtId="0" fontId="22" fillId="0" borderId="5" xfId="0" applyFont="1" applyBorder="1" applyAlignment="1">
      <alignment horizontal="left" vertical="center" wrapText="1" indent="1"/>
    </xf>
    <xf numFmtId="3" fontId="21" fillId="4" borderId="8" xfId="49" applyNumberFormat="1" applyFont="1" applyFill="1" applyBorder="1" applyAlignment="1">
      <alignment horizontal="right" vertical="center" wrapText="1" indent="1"/>
    </xf>
    <xf numFmtId="0" fontId="18" fillId="10" borderId="8" xfId="49" applyFont="1" applyFill="1" applyBorder="1" applyAlignment="1">
      <alignment horizontal="center" vertical="center" wrapText="1"/>
    </xf>
    <xf numFmtId="0" fontId="17" fillId="10" borderId="8" xfId="49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left" vertical="center" wrapText="1"/>
    </xf>
    <xf numFmtId="3" fontId="24" fillId="4" borderId="8" xfId="49" applyNumberFormat="1" applyFont="1" applyFill="1" applyBorder="1" applyAlignment="1">
      <alignment horizontal="right" vertical="center" wrapText="1" indent="1"/>
    </xf>
    <xf numFmtId="0" fontId="23" fillId="0" borderId="5" xfId="0" applyFont="1" applyBorder="1" applyAlignment="1">
      <alignment horizontal="left" vertical="center" wrapText="1"/>
    </xf>
    <xf numFmtId="0" fontId="23" fillId="0" borderId="8" xfId="53" applyFont="1" applyBorder="1" applyAlignment="1">
      <alignment horizontal="left" vertical="center" wrapText="1"/>
    </xf>
    <xf numFmtId="0" fontId="23" fillId="0" borderId="5" xfId="53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 indent="1"/>
    </xf>
    <xf numFmtId="3" fontId="17" fillId="0" borderId="8" xfId="49" applyNumberFormat="1" applyFont="1" applyBorder="1" applyAlignment="1">
      <alignment horizontal="right" vertical="center" wrapText="1" indent="1"/>
    </xf>
    <xf numFmtId="3" fontId="17" fillId="4" borderId="8" xfId="49" applyNumberFormat="1" applyFont="1" applyFill="1" applyBorder="1" applyAlignment="1">
      <alignment horizontal="right" vertical="center" wrapText="1" indent="1"/>
    </xf>
    <xf numFmtId="0" fontId="25" fillId="11" borderId="8" xfId="49" applyFont="1" applyFill="1" applyBorder="1" applyAlignment="1">
      <alignment horizontal="center" vertical="center" wrapText="1"/>
    </xf>
    <xf numFmtId="0" fontId="18" fillId="11" borderId="8" xfId="49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left" vertical="center" wrapText="1"/>
    </xf>
    <xf numFmtId="3" fontId="25" fillId="4" borderId="8" xfId="49" applyNumberFormat="1" applyFont="1" applyFill="1" applyBorder="1" applyAlignment="1">
      <alignment horizontal="right" vertical="center" wrapText="1" indent="1"/>
    </xf>
    <xf numFmtId="0" fontId="23" fillId="4" borderId="3" xfId="0" applyFont="1" applyFill="1" applyBorder="1" applyAlignment="1">
      <alignment horizontal="left" vertical="center" wrapText="1"/>
    </xf>
    <xf numFmtId="3" fontId="18" fillId="4" borderId="8" xfId="49" applyNumberFormat="1" applyFont="1" applyFill="1" applyBorder="1" applyAlignment="1">
      <alignment horizontal="right" vertical="center" wrapText="1" indent="1"/>
    </xf>
    <xf numFmtId="0" fontId="18" fillId="0" borderId="8" xfId="0" applyFont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left" vertical="center" wrapText="1"/>
    </xf>
    <xf numFmtId="0" fontId="18" fillId="9" borderId="8" xfId="49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left" vertical="center" wrapText="1"/>
    </xf>
    <xf numFmtId="3" fontId="26" fillId="3" borderId="8" xfId="49" applyNumberFormat="1" applyFont="1" applyFill="1" applyBorder="1" applyAlignment="1">
      <alignment horizontal="right" vertical="center" wrapText="1" indent="1"/>
    </xf>
    <xf numFmtId="0" fontId="16" fillId="10" borderId="8" xfId="49" applyFont="1" applyFill="1" applyBorder="1" applyAlignment="1">
      <alignment horizontal="center" vertical="center" wrapText="1"/>
    </xf>
    <xf numFmtId="3" fontId="26" fillId="4" borderId="8" xfId="49" applyNumberFormat="1" applyFont="1" applyFill="1" applyBorder="1" applyAlignment="1">
      <alignment horizontal="right" vertical="center" wrapText="1" indent="1"/>
    </xf>
    <xf numFmtId="0" fontId="23" fillId="4" borderId="8" xfId="53" applyFont="1" applyFill="1" applyBorder="1" applyAlignment="1">
      <alignment horizontal="left" vertical="center" wrapText="1"/>
    </xf>
    <xf numFmtId="0" fontId="16" fillId="9" borderId="2" xfId="49" applyFont="1" applyFill="1" applyBorder="1" applyAlignment="1">
      <alignment vertical="center" wrapText="1"/>
    </xf>
    <xf numFmtId="0" fontId="18" fillId="0" borderId="8" xfId="49" applyFont="1" applyBorder="1" applyAlignment="1">
      <alignment horizontal="center" vertical="center" wrapText="1"/>
    </xf>
    <xf numFmtId="0" fontId="23" fillId="0" borderId="1" xfId="53" applyFont="1" applyBorder="1" applyAlignment="1">
      <alignment horizontal="left" vertical="center" wrapText="1"/>
    </xf>
    <xf numFmtId="0" fontId="27" fillId="0" borderId="8" xfId="53" applyFont="1" applyBorder="1" applyAlignment="1">
      <alignment horizontal="left" vertical="center" wrapText="1"/>
    </xf>
    <xf numFmtId="49" fontId="16" fillId="9" borderId="8" xfId="49" applyNumberFormat="1" applyFont="1" applyFill="1" applyBorder="1" applyAlignment="1">
      <alignment horizontal="center" vertical="center" wrapText="1"/>
    </xf>
    <xf numFmtId="49" fontId="16" fillId="9" borderId="8" xfId="49" applyNumberFormat="1" applyFont="1" applyFill="1" applyBorder="1" applyAlignment="1">
      <alignment vertical="center" wrapText="1"/>
    </xf>
    <xf numFmtId="49" fontId="16" fillId="9" borderId="5" xfId="49" applyNumberFormat="1" applyFont="1" applyFill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4" borderId="8" xfId="0" applyFont="1" applyFill="1" applyBorder="1" applyAlignment="1">
      <alignment horizontal="left" vertical="center" wrapText="1"/>
    </xf>
    <xf numFmtId="0" fontId="28" fillId="9" borderId="8" xfId="49" applyFont="1" applyFill="1" applyBorder="1" applyAlignment="1">
      <alignment horizontal="center" vertical="center" wrapText="1"/>
    </xf>
    <xf numFmtId="0" fontId="29" fillId="3" borderId="8" xfId="53" applyFont="1" applyFill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25" fillId="0" borderId="8" xfId="0" applyFont="1" applyBorder="1" applyAlignment="1">
      <alignment horizontal="center" vertical="center" wrapText="1"/>
    </xf>
    <xf numFmtId="3" fontId="30" fillId="4" borderId="8" xfId="49" applyNumberFormat="1" applyFont="1" applyFill="1" applyBorder="1" applyAlignment="1">
      <alignment horizontal="right" vertical="center" wrapText="1" indent="1"/>
    </xf>
    <xf numFmtId="0" fontId="28" fillId="0" borderId="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 indent="1"/>
    </xf>
    <xf numFmtId="0" fontId="21" fillId="5" borderId="5" xfId="0" applyFont="1" applyFill="1" applyBorder="1" applyAlignment="1">
      <alignment vertical="center" wrapText="1"/>
    </xf>
    <xf numFmtId="3" fontId="26" fillId="5" borderId="8" xfId="49" applyNumberFormat="1" applyFont="1" applyFill="1" applyBorder="1" applyAlignment="1">
      <alignment horizontal="right" vertical="center" wrapText="1" indent="1"/>
    </xf>
    <xf numFmtId="0" fontId="21" fillId="5" borderId="5" xfId="0" applyFont="1" applyFill="1" applyBorder="1" applyAlignment="1">
      <alignment horizontal="left" vertical="center" wrapText="1" indent="1"/>
    </xf>
    <xf numFmtId="3" fontId="21" fillId="5" borderId="8" xfId="49" applyNumberFormat="1" applyFont="1" applyFill="1" applyBorder="1" applyAlignment="1">
      <alignment horizontal="right" vertical="center" wrapText="1" indent="1"/>
    </xf>
    <xf numFmtId="0" fontId="31" fillId="4" borderId="5" xfId="53" applyFont="1" applyFill="1" applyBorder="1" applyAlignment="1">
      <alignment horizontal="left" vertical="center" wrapText="1"/>
    </xf>
    <xf numFmtId="49" fontId="20" fillId="8" borderId="8" xfId="49" applyNumberFormat="1" applyFont="1" applyFill="1" applyBorder="1" applyAlignment="1">
      <alignment vertical="center" wrapText="1"/>
    </xf>
    <xf numFmtId="49" fontId="16" fillId="12" borderId="8" xfId="49" applyNumberFormat="1" applyFont="1" applyFill="1" applyBorder="1" applyAlignment="1">
      <alignment horizontal="center" vertical="center" wrapText="1"/>
    </xf>
    <xf numFmtId="49" fontId="20" fillId="12" borderId="8" xfId="49" applyNumberFormat="1" applyFont="1" applyFill="1" applyBorder="1" applyAlignment="1">
      <alignment vertical="center" wrapText="1"/>
    </xf>
    <xf numFmtId="49" fontId="16" fillId="12" borderId="5" xfId="49" applyNumberFormat="1" applyFont="1" applyFill="1" applyBorder="1" applyAlignment="1">
      <alignment vertical="center" wrapText="1"/>
    </xf>
    <xf numFmtId="3" fontId="21" fillId="12" borderId="8" xfId="49" applyNumberFormat="1" applyFont="1" applyFill="1" applyBorder="1" applyAlignment="1">
      <alignment horizontal="right" vertical="center" wrapText="1" indent="1"/>
    </xf>
    <xf numFmtId="49" fontId="16" fillId="13" borderId="8" xfId="49" applyNumberFormat="1" applyFont="1" applyFill="1" applyBorder="1" applyAlignment="1">
      <alignment horizontal="center" vertical="center" wrapText="1"/>
    </xf>
    <xf numFmtId="49" fontId="21" fillId="13" borderId="8" xfId="49" applyNumberFormat="1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left" vertical="center" wrapText="1" indent="1"/>
    </xf>
    <xf numFmtId="3" fontId="21" fillId="13" borderId="8" xfId="49" applyNumberFormat="1" applyFont="1" applyFill="1" applyBorder="1" applyAlignment="1">
      <alignment horizontal="right" vertical="center" wrapText="1" indent="1"/>
    </xf>
    <xf numFmtId="49" fontId="25" fillId="15" borderId="8" xfId="49" applyNumberFormat="1" applyFont="1" applyFill="1" applyBorder="1" applyAlignment="1">
      <alignment horizontal="center" vertical="center" wrapText="1"/>
    </xf>
    <xf numFmtId="49" fontId="30" fillId="15" borderId="8" xfId="49" applyNumberFormat="1" applyFont="1" applyFill="1" applyBorder="1" applyAlignment="1">
      <alignment horizontal="center" vertical="center" wrapText="1"/>
    </xf>
    <xf numFmtId="3" fontId="30" fillId="15" borderId="8" xfId="49" applyNumberFormat="1" applyFont="1" applyFill="1" applyBorder="1" applyAlignment="1">
      <alignment horizontal="right" vertical="center" wrapText="1" indent="1"/>
    </xf>
    <xf numFmtId="0" fontId="16" fillId="3" borderId="8" xfId="49" applyFont="1" applyFill="1" applyBorder="1" applyAlignment="1">
      <alignment horizontal="center" vertical="center" wrapText="1"/>
    </xf>
    <xf numFmtId="0" fontId="16" fillId="3" borderId="8" xfId="49" applyFont="1" applyFill="1" applyBorder="1" applyAlignment="1">
      <alignment vertical="center" wrapText="1"/>
    </xf>
    <xf numFmtId="0" fontId="16" fillId="3" borderId="5" xfId="49" applyFont="1" applyFill="1" applyBorder="1" applyAlignment="1">
      <alignment vertical="center" wrapText="1"/>
    </xf>
    <xf numFmtId="0" fontId="25" fillId="4" borderId="8" xfId="49" applyFont="1" applyFill="1" applyBorder="1" applyAlignment="1">
      <alignment horizontal="center" vertical="center" wrapText="1"/>
    </xf>
    <xf numFmtId="3" fontId="14" fillId="4" borderId="8" xfId="1" applyNumberFormat="1" applyFont="1" applyFill="1" applyBorder="1" applyAlignment="1">
      <alignment horizontal="right" vertical="center" indent="1"/>
    </xf>
    <xf numFmtId="0" fontId="27" fillId="0" borderId="8" xfId="0" applyFont="1" applyBorder="1" applyAlignment="1">
      <alignment horizontal="left" vertical="center" wrapText="1"/>
    </xf>
    <xf numFmtId="3" fontId="12" fillId="4" borderId="8" xfId="1" applyNumberFormat="1" applyFont="1" applyFill="1" applyBorder="1" applyAlignment="1">
      <alignment horizontal="right" vertical="center" indent="1"/>
    </xf>
    <xf numFmtId="3" fontId="23" fillId="0" borderId="8" xfId="1" applyNumberFormat="1" applyFont="1" applyFill="1" applyBorder="1" applyAlignment="1">
      <alignment horizontal="right" vertical="center" indent="1"/>
    </xf>
    <xf numFmtId="3" fontId="23" fillId="4" borderId="8" xfId="1" applyNumberFormat="1" applyFont="1" applyFill="1" applyBorder="1" applyAlignment="1">
      <alignment horizontal="right" vertical="center" indent="1"/>
    </xf>
    <xf numFmtId="0" fontId="27" fillId="0" borderId="5" xfId="0" applyFont="1" applyBorder="1" applyAlignment="1">
      <alignment horizontal="left" vertical="center" wrapText="1"/>
    </xf>
    <xf numFmtId="3" fontId="12" fillId="0" borderId="8" xfId="0" applyNumberFormat="1" applyFont="1" applyBorder="1" applyAlignment="1">
      <alignment horizontal="right" vertical="center" indent="1"/>
    </xf>
    <xf numFmtId="3" fontId="12" fillId="4" borderId="8" xfId="0" applyNumberFormat="1" applyFont="1" applyFill="1" applyBorder="1" applyAlignment="1">
      <alignment horizontal="right" vertical="center" indent="1"/>
    </xf>
    <xf numFmtId="0" fontId="32" fillId="4" borderId="8" xfId="49" applyFont="1" applyFill="1" applyBorder="1" applyAlignment="1">
      <alignment horizontal="center" vertical="center" wrapText="1"/>
    </xf>
    <xf numFmtId="0" fontId="27" fillId="4" borderId="8" xfId="53" applyFont="1" applyFill="1" applyBorder="1" applyAlignment="1">
      <alignment horizontal="left" vertical="center" wrapText="1"/>
    </xf>
    <xf numFmtId="3" fontId="27" fillId="4" borderId="8" xfId="1" applyNumberFormat="1" applyFont="1" applyFill="1" applyBorder="1" applyAlignment="1">
      <alignment horizontal="center" vertical="center"/>
    </xf>
    <xf numFmtId="0" fontId="27" fillId="0" borderId="5" xfId="53" applyFont="1" applyBorder="1" applyAlignment="1">
      <alignment horizontal="left" vertical="center" wrapText="1"/>
    </xf>
    <xf numFmtId="0" fontId="18" fillId="4" borderId="8" xfId="49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left" vertical="center" wrapText="1"/>
    </xf>
    <xf numFmtId="3" fontId="21" fillId="3" borderId="8" xfId="49" applyNumberFormat="1" applyFont="1" applyFill="1" applyBorder="1" applyAlignment="1">
      <alignment horizontal="right" vertical="center" wrapText="1" indent="1"/>
    </xf>
    <xf numFmtId="3" fontId="21" fillId="0" borderId="8" xfId="49" applyNumberFormat="1" applyFont="1" applyBorder="1" applyAlignment="1">
      <alignment horizontal="right" vertical="center" wrapText="1" indent="1"/>
    </xf>
    <xf numFmtId="0" fontId="27" fillId="0" borderId="1" xfId="0" applyFont="1" applyBorder="1" applyAlignment="1">
      <alignment horizontal="left" vertical="center" wrapText="1"/>
    </xf>
    <xf numFmtId="3" fontId="24" fillId="0" borderId="8" xfId="49" applyNumberFormat="1" applyFont="1" applyBorder="1" applyAlignment="1">
      <alignment horizontal="right" vertical="center" wrapText="1" indent="1"/>
    </xf>
    <xf numFmtId="3" fontId="30" fillId="0" borderId="8" xfId="49" applyNumberFormat="1" applyFont="1" applyBorder="1" applyAlignment="1">
      <alignment horizontal="right" vertical="center" wrapText="1" indent="1"/>
    </xf>
    <xf numFmtId="0" fontId="28" fillId="3" borderId="8" xfId="49" applyFont="1" applyFill="1" applyBorder="1" applyAlignment="1">
      <alignment horizontal="center" vertical="center" wrapText="1"/>
    </xf>
    <xf numFmtId="0" fontId="18" fillId="3" borderId="8" xfId="49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left" vertical="center" wrapText="1"/>
    </xf>
    <xf numFmtId="0" fontId="28" fillId="0" borderId="8" xfId="49" applyFont="1" applyBorder="1" applyAlignment="1">
      <alignment horizontal="center" vertical="center" wrapText="1"/>
    </xf>
    <xf numFmtId="3" fontId="26" fillId="0" borderId="8" xfId="49" applyNumberFormat="1" applyFont="1" applyBorder="1" applyAlignment="1">
      <alignment horizontal="right" vertical="center" wrapText="1" indent="1"/>
    </xf>
    <xf numFmtId="0" fontId="16" fillId="0" borderId="8" xfId="49" applyFont="1" applyBorder="1" applyAlignment="1">
      <alignment horizontal="center" vertical="center" wrapText="1"/>
    </xf>
    <xf numFmtId="0" fontId="16" fillId="0" borderId="5" xfId="49" applyFont="1" applyBorder="1" applyAlignment="1">
      <alignment horizontal="left" vertical="center" wrapText="1" indent="1"/>
    </xf>
    <xf numFmtId="3" fontId="24" fillId="10" borderId="8" xfId="49" applyNumberFormat="1" applyFont="1" applyFill="1" applyBorder="1" applyAlignment="1">
      <alignment horizontal="right" vertical="center" wrapText="1" indent="1"/>
    </xf>
    <xf numFmtId="3" fontId="24" fillId="11" borderId="8" xfId="49" applyNumberFormat="1" applyFont="1" applyFill="1" applyBorder="1" applyAlignment="1">
      <alignment horizontal="right" vertical="center" wrapText="1" indent="1"/>
    </xf>
    <xf numFmtId="0" fontId="18" fillId="0" borderId="10" xfId="0" applyFont="1" applyFill="1" applyBorder="1" applyAlignment="1">
      <alignment horizontal="left" vertical="center" wrapText="1"/>
    </xf>
    <xf numFmtId="3" fontId="18" fillId="0" borderId="8" xfId="49" applyNumberFormat="1" applyFont="1" applyBorder="1" applyAlignment="1">
      <alignment horizontal="right" vertical="center" wrapText="1" indent="1"/>
    </xf>
    <xf numFmtId="3" fontId="21" fillId="4" borderId="8" xfId="0" applyNumberFormat="1" applyFont="1" applyFill="1" applyBorder="1" applyAlignment="1">
      <alignment horizontal="right" vertical="center" wrapText="1" indent="1"/>
    </xf>
    <xf numFmtId="0" fontId="12" fillId="0" borderId="8" xfId="0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right" vertical="center" wrapText="1" indent="1"/>
    </xf>
    <xf numFmtId="3" fontId="16" fillId="0" borderId="8" xfId="0" applyNumberFormat="1" applyFont="1" applyBorder="1" applyAlignment="1">
      <alignment horizontal="right" vertical="center" wrapText="1" indent="1"/>
    </xf>
    <xf numFmtId="3" fontId="18" fillId="4" borderId="8" xfId="0" applyNumberFormat="1" applyFont="1" applyFill="1" applyBorder="1" applyAlignment="1">
      <alignment horizontal="right" vertical="center" wrapText="1" indent="1"/>
    </xf>
    <xf numFmtId="3" fontId="16" fillId="4" borderId="8" xfId="0" applyNumberFormat="1" applyFont="1" applyFill="1" applyBorder="1" applyAlignment="1">
      <alignment horizontal="right" vertical="center" wrapText="1" indent="1"/>
    </xf>
  </cellXfs>
  <cellStyles count="5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" xfId="49"/>
    <cellStyle name="Excel Built-in Normal 2" xfId="50"/>
    <cellStyle name="Normal 2" xfId="51"/>
    <cellStyle name="Normal 2 2" xfId="52"/>
    <cellStyle name="Normalno 2" xfId="53"/>
    <cellStyle name="Normalno 2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List1">
    <pageSetUpPr fitToPage="1"/>
  </sheetPr>
  <dimension ref="A1:F311"/>
  <sheetViews>
    <sheetView tabSelected="1" workbookViewId="0">
      <pane ySplit="1" topLeftCell="A284" activePane="bottomLeft" state="frozen"/>
      <selection/>
      <selection pane="bottomLeft" activeCell="A1" sqref="A1:F311"/>
    </sheetView>
  </sheetViews>
  <sheetFormatPr defaultColWidth="9" defaultRowHeight="11.25" outlineLevelCol="5"/>
  <cols>
    <col min="1" max="1" width="6.28571428571429" style="34" customWidth="1"/>
    <col min="2" max="2" width="5.57142857142857" style="34" customWidth="1"/>
    <col min="3" max="3" width="16.5714285714286" style="35" customWidth="1"/>
    <col min="4" max="4" width="11.4285714285714" style="36" customWidth="1"/>
    <col min="5" max="5" width="12.4285714285714" style="36" customWidth="1"/>
    <col min="6" max="6" width="9.85714285714286" style="36" customWidth="1"/>
    <col min="7" max="16363" width="9.14285714285714" style="37"/>
    <col min="16364" max="16365" width="9" style="37"/>
    <col min="16366" max="16384" width="9" style="32"/>
  </cols>
  <sheetData>
    <row r="1" ht="41" customHeight="1" spans="1:6">
      <c r="A1" s="38" t="s">
        <v>0</v>
      </c>
      <c r="B1" s="38" t="s">
        <v>1</v>
      </c>
      <c r="C1" s="38" t="s">
        <v>2</v>
      </c>
      <c r="D1" s="39" t="s">
        <v>3</v>
      </c>
      <c r="E1" s="39" t="s">
        <v>4</v>
      </c>
      <c r="F1" s="39" t="s">
        <v>5</v>
      </c>
    </row>
    <row r="2" s="28" customFormat="1" ht="20.25" customHeight="1" spans="1:6">
      <c r="A2" s="40">
        <v>3</v>
      </c>
      <c r="B2" s="40"/>
      <c r="C2" s="41" t="s">
        <v>6</v>
      </c>
      <c r="D2" s="42">
        <f>SUM(D3:D7)</f>
        <v>1931500</v>
      </c>
      <c r="E2" s="42">
        <f>SUM(E3:E7)</f>
        <v>1671603</v>
      </c>
      <c r="F2" s="42">
        <f>SUM(F3:F7)</f>
        <v>1689648</v>
      </c>
    </row>
    <row r="3" s="28" customFormat="1" ht="29" customHeight="1" spans="1:6">
      <c r="A3" s="43"/>
      <c r="B3" s="44">
        <v>31</v>
      </c>
      <c r="C3" s="45" t="s">
        <v>7</v>
      </c>
      <c r="D3" s="46">
        <f>D23</f>
        <v>15500</v>
      </c>
      <c r="E3" s="47">
        <f>E23</f>
        <v>8004</v>
      </c>
      <c r="F3" s="46">
        <f>F23</f>
        <v>8004</v>
      </c>
    </row>
    <row r="4" s="29" customFormat="1" ht="22.5" spans="1:6">
      <c r="A4" s="48"/>
      <c r="B4" s="49">
        <v>31</v>
      </c>
      <c r="C4" s="50" t="s">
        <v>8</v>
      </c>
      <c r="D4" s="51">
        <f>D28</f>
        <v>1768000</v>
      </c>
      <c r="E4" s="51">
        <f>E28</f>
        <v>1628409</v>
      </c>
      <c r="F4" s="51">
        <f>F28</f>
        <v>1627510</v>
      </c>
    </row>
    <row r="5" s="28" customFormat="1" spans="1:6">
      <c r="A5" s="43"/>
      <c r="B5" s="44">
        <v>34</v>
      </c>
      <c r="C5" s="45" t="s">
        <v>9</v>
      </c>
      <c r="D5" s="46">
        <f>D34</f>
        <v>3000</v>
      </c>
      <c r="E5" s="46">
        <f>E34</f>
        <v>3500</v>
      </c>
      <c r="F5" s="46">
        <f>F34</f>
        <v>4282</v>
      </c>
    </row>
    <row r="6" s="28" customFormat="1" spans="1:6">
      <c r="A6" s="43"/>
      <c r="B6" s="44">
        <v>35</v>
      </c>
      <c r="C6" s="45" t="s">
        <v>10</v>
      </c>
      <c r="D6" s="46">
        <f>D37</f>
        <v>110000</v>
      </c>
      <c r="E6" s="51">
        <f>E37</f>
        <v>24429</v>
      </c>
      <c r="F6" s="46">
        <f>F37</f>
        <v>37500</v>
      </c>
    </row>
    <row r="7" s="29" customFormat="1" spans="1:6">
      <c r="A7" s="48"/>
      <c r="B7" s="49">
        <v>36</v>
      </c>
      <c r="C7" s="50" t="s">
        <v>11</v>
      </c>
      <c r="D7" s="51">
        <f>D41</f>
        <v>35000</v>
      </c>
      <c r="E7" s="51">
        <f>E41</f>
        <v>7261</v>
      </c>
      <c r="F7" s="51">
        <f>F41</f>
        <v>12352</v>
      </c>
    </row>
    <row r="8" ht="20.25" customHeight="1" spans="1:6">
      <c r="A8" s="40">
        <v>4</v>
      </c>
      <c r="B8" s="40"/>
      <c r="C8" s="52" t="s">
        <v>12</v>
      </c>
      <c r="D8" s="53">
        <f>SUM(D9:D14)</f>
        <v>3251654.29</v>
      </c>
      <c r="E8" s="53">
        <f>SUM(E9:E14)</f>
        <v>1670490</v>
      </c>
      <c r="F8" s="53">
        <f>SUM(F9:F14)</f>
        <v>1563389</v>
      </c>
    </row>
    <row r="9" spans="1:6">
      <c r="A9" s="44"/>
      <c r="B9" s="44">
        <v>41</v>
      </c>
      <c r="C9" s="45" t="s">
        <v>13</v>
      </c>
      <c r="D9" s="54">
        <f>D229</f>
        <v>610000</v>
      </c>
      <c r="E9" s="51">
        <f>E229</f>
        <v>688000</v>
      </c>
      <c r="F9" s="54">
        <f>F229</f>
        <v>674711</v>
      </c>
    </row>
    <row r="10" s="30" customFormat="1" spans="1:6">
      <c r="A10" s="49"/>
      <c r="B10" s="49">
        <v>42</v>
      </c>
      <c r="C10" s="50" t="s">
        <v>14</v>
      </c>
      <c r="D10" s="51">
        <f>D46+D133+D144+D159+D205+D236</f>
        <v>2448654.29</v>
      </c>
      <c r="E10" s="51">
        <f>E46+E133+E144+E159+E205+E236</f>
        <v>852987</v>
      </c>
      <c r="F10" s="51">
        <f>F46+F133+F144+F159+F205+F236</f>
        <v>759474</v>
      </c>
    </row>
    <row r="11" spans="1:6">
      <c r="A11" s="44"/>
      <c r="B11" s="44">
        <v>43</v>
      </c>
      <c r="C11" s="45" t="s">
        <v>15</v>
      </c>
      <c r="D11" s="54">
        <f>D294</f>
        <v>160000</v>
      </c>
      <c r="E11" s="51">
        <f>E294</f>
        <v>100000</v>
      </c>
      <c r="F11" s="54">
        <f>F294</f>
        <v>89242</v>
      </c>
    </row>
    <row r="12" spans="1:6">
      <c r="A12" s="44"/>
      <c r="B12" s="44">
        <v>44</v>
      </c>
      <c r="C12" s="45" t="s">
        <v>16</v>
      </c>
      <c r="D12" s="54">
        <f>D297</f>
        <v>17700</v>
      </c>
      <c r="E12" s="51">
        <f>E297</f>
        <v>20000</v>
      </c>
      <c r="F12" s="54">
        <f>F297</f>
        <v>21503</v>
      </c>
    </row>
    <row r="13" spans="1:6">
      <c r="A13" s="44"/>
      <c r="B13" s="44">
        <v>45</v>
      </c>
      <c r="C13" s="45" t="s">
        <v>17</v>
      </c>
      <c r="D13" s="54">
        <f>D303</f>
        <v>10000</v>
      </c>
      <c r="E13" s="54">
        <f>E303</f>
        <v>5982</v>
      </c>
      <c r="F13" s="54">
        <v>4782</v>
      </c>
    </row>
    <row r="14" spans="1:6">
      <c r="A14" s="44"/>
      <c r="B14" s="44">
        <v>46</v>
      </c>
      <c r="C14" s="45" t="s">
        <v>18</v>
      </c>
      <c r="D14" s="54">
        <f>D306</f>
        <v>5300</v>
      </c>
      <c r="E14" s="54">
        <f>E306</f>
        <v>3521</v>
      </c>
      <c r="F14" s="54">
        <f>F306</f>
        <v>13677</v>
      </c>
    </row>
    <row r="15" ht="20.25" customHeight="1" spans="1:6">
      <c r="A15" s="40">
        <v>5</v>
      </c>
      <c r="B15" s="40"/>
      <c r="C15" s="52" t="s">
        <v>19</v>
      </c>
      <c r="D15" s="53">
        <f>+D16+D17</f>
        <v>334770.71</v>
      </c>
      <c r="E15" s="53">
        <f>+E16+E17</f>
        <v>2230731</v>
      </c>
      <c r="F15" s="53">
        <f>+F16+F17</f>
        <v>2355877</v>
      </c>
    </row>
    <row r="16" ht="33.75" spans="1:6">
      <c r="A16" s="44"/>
      <c r="B16" s="44">
        <v>52</v>
      </c>
      <c r="C16" s="45" t="s">
        <v>20</v>
      </c>
      <c r="D16" s="51">
        <f>D2-D8</f>
        <v>-1320154.29</v>
      </c>
      <c r="E16" s="51">
        <f>E2-E8</f>
        <v>1113</v>
      </c>
      <c r="F16" s="51">
        <f>F2-F8</f>
        <v>126259</v>
      </c>
    </row>
    <row r="17" ht="33.75" spans="1:6">
      <c r="A17" s="44"/>
      <c r="B17" s="44">
        <v>52</v>
      </c>
      <c r="C17" s="45" t="s">
        <v>21</v>
      </c>
      <c r="D17" s="55">
        <v>1654925</v>
      </c>
      <c r="E17" s="55">
        <v>2229618</v>
      </c>
      <c r="F17" s="55">
        <v>2229618</v>
      </c>
    </row>
    <row r="18" spans="1:6">
      <c r="A18" s="56"/>
      <c r="B18" s="56"/>
      <c r="C18" s="57"/>
      <c r="D18" s="46"/>
      <c r="E18" s="46"/>
      <c r="F18" s="46"/>
    </row>
    <row r="19" ht="25.5" customHeight="1" spans="1:6">
      <c r="A19" s="38" t="s">
        <v>22</v>
      </c>
      <c r="B19" s="38" t="s">
        <v>23</v>
      </c>
      <c r="C19" s="58" t="s">
        <v>24</v>
      </c>
      <c r="D19" s="59" t="s">
        <v>25</v>
      </c>
      <c r="E19" s="59" t="s">
        <v>25</v>
      </c>
      <c r="F19" s="59" t="s">
        <v>25</v>
      </c>
    </row>
    <row r="20" ht="20.25" customHeight="1" spans="1:6">
      <c r="A20" s="60">
        <v>3</v>
      </c>
      <c r="B20" s="61"/>
      <c r="C20" s="62" t="s">
        <v>26</v>
      </c>
      <c r="D20" s="63">
        <f>D21</f>
        <v>1931500</v>
      </c>
      <c r="E20" s="63">
        <f>E21</f>
        <v>1671603</v>
      </c>
      <c r="F20" s="63">
        <f>F21</f>
        <v>1689648</v>
      </c>
    </row>
    <row r="21" ht="18.75" customHeight="1" spans="1:6">
      <c r="A21" s="64" t="s">
        <v>27</v>
      </c>
      <c r="B21" s="65"/>
      <c r="C21" s="66" t="s">
        <v>28</v>
      </c>
      <c r="D21" s="67">
        <f>D22</f>
        <v>1931500</v>
      </c>
      <c r="E21" s="67">
        <f>E22</f>
        <v>1671603</v>
      </c>
      <c r="F21" s="67">
        <f>F22</f>
        <v>1689648</v>
      </c>
    </row>
    <row r="22" spans="1:6">
      <c r="A22" s="43"/>
      <c r="B22" s="68"/>
      <c r="C22" s="69" t="s">
        <v>29</v>
      </c>
      <c r="D22" s="70">
        <f>D23+D28+D34+D37+D41</f>
        <v>1931500</v>
      </c>
      <c r="E22" s="70">
        <f>E23+E28+E34+E37+E41</f>
        <v>1671603</v>
      </c>
      <c r="F22" s="70">
        <f>F23+F28+F34+F37+F41</f>
        <v>1689648</v>
      </c>
    </row>
    <row r="23" ht="22.5" spans="1:6">
      <c r="A23" s="43"/>
      <c r="B23" s="43"/>
      <c r="C23" s="69" t="s">
        <v>7</v>
      </c>
      <c r="D23" s="70">
        <f>+D24</f>
        <v>15500</v>
      </c>
      <c r="E23" s="70">
        <f>+E24</f>
        <v>8004</v>
      </c>
      <c r="F23" s="70">
        <f>+F24</f>
        <v>8004</v>
      </c>
    </row>
    <row r="24" ht="22.5" spans="1:6">
      <c r="A24" s="43"/>
      <c r="B24" s="43"/>
      <c r="C24" s="69" t="s">
        <v>7</v>
      </c>
      <c r="D24" s="70">
        <f>SUM(D25:D27)</f>
        <v>15500</v>
      </c>
      <c r="E24" s="70">
        <f>SUM(E25:E27)</f>
        <v>8004</v>
      </c>
      <c r="F24" s="70">
        <f>SUM(F25:F27)</f>
        <v>8004</v>
      </c>
    </row>
    <row r="25" ht="22.5" spans="1:6">
      <c r="A25" s="44" t="s">
        <v>30</v>
      </c>
      <c r="B25" s="44"/>
      <c r="C25" s="45" t="s">
        <v>31</v>
      </c>
      <c r="D25" s="71">
        <v>1500</v>
      </c>
      <c r="E25" s="71">
        <v>15</v>
      </c>
      <c r="F25" s="71">
        <v>15</v>
      </c>
    </row>
    <row r="26" ht="45" spans="1:6">
      <c r="A26" s="44" t="s">
        <v>32</v>
      </c>
      <c r="B26" s="44"/>
      <c r="C26" s="45" t="s">
        <v>33</v>
      </c>
      <c r="D26" s="71">
        <v>10000</v>
      </c>
      <c r="E26" s="72">
        <v>7157</v>
      </c>
      <c r="F26" s="71">
        <v>7157</v>
      </c>
    </row>
    <row r="27" ht="22.5" spans="1:6">
      <c r="A27" s="44" t="s">
        <v>34</v>
      </c>
      <c r="B27" s="44"/>
      <c r="C27" s="45" t="s">
        <v>35</v>
      </c>
      <c r="D27" s="71">
        <v>4000</v>
      </c>
      <c r="E27" s="71">
        <v>832</v>
      </c>
      <c r="F27" s="71">
        <v>832</v>
      </c>
    </row>
    <row r="28" ht="22.5" spans="1:6">
      <c r="A28" s="43"/>
      <c r="B28" s="43"/>
      <c r="C28" s="69" t="s">
        <v>8</v>
      </c>
      <c r="D28" s="70">
        <f>D29</f>
        <v>1768000</v>
      </c>
      <c r="E28" s="70">
        <f>E29</f>
        <v>1628409</v>
      </c>
      <c r="F28" s="70">
        <f>F29</f>
        <v>1627510</v>
      </c>
    </row>
    <row r="29" ht="22.5" spans="1:6">
      <c r="A29" s="43"/>
      <c r="B29" s="43"/>
      <c r="C29" s="69" t="s">
        <v>8</v>
      </c>
      <c r="D29" s="70">
        <f>SUM(D30:D33)</f>
        <v>1768000</v>
      </c>
      <c r="E29" s="70">
        <f>SUM(E30:E33)</f>
        <v>1628409</v>
      </c>
      <c r="F29" s="70">
        <f>SUM(F30:F33)</f>
        <v>1627510</v>
      </c>
    </row>
    <row r="30" s="30" customFormat="1" spans="1:6">
      <c r="A30" s="49" t="s">
        <v>36</v>
      </c>
      <c r="B30" s="49"/>
      <c r="C30" s="50" t="s">
        <v>37</v>
      </c>
      <c r="D30" s="72">
        <v>1730000</v>
      </c>
      <c r="E30" s="72">
        <v>1599699</v>
      </c>
      <c r="F30" s="72">
        <v>1599405</v>
      </c>
    </row>
    <row r="31" ht="22.5" spans="1:6">
      <c r="A31" s="44" t="s">
        <v>38</v>
      </c>
      <c r="B31" s="44"/>
      <c r="C31" s="45" t="s">
        <v>39</v>
      </c>
      <c r="D31" s="71">
        <v>25000</v>
      </c>
      <c r="E31" s="71">
        <v>19910</v>
      </c>
      <c r="F31" s="71">
        <v>19909</v>
      </c>
    </row>
    <row r="32" ht="33.75" spans="1:6">
      <c r="A32" s="44" t="s">
        <v>40</v>
      </c>
      <c r="B32" s="44"/>
      <c r="C32" s="45" t="s">
        <v>41</v>
      </c>
      <c r="D32" s="71">
        <v>3000</v>
      </c>
      <c r="E32" s="71">
        <v>1500</v>
      </c>
      <c r="F32" s="71">
        <v>1216</v>
      </c>
    </row>
    <row r="33" ht="33.75" spans="1:6">
      <c r="A33" s="44" t="s">
        <v>42</v>
      </c>
      <c r="B33" s="44"/>
      <c r="C33" s="45" t="s">
        <v>43</v>
      </c>
      <c r="D33" s="71">
        <v>10000</v>
      </c>
      <c r="E33" s="71">
        <v>7300</v>
      </c>
      <c r="F33" s="71">
        <v>6980</v>
      </c>
    </row>
    <row r="34" spans="1:6">
      <c r="A34" s="43"/>
      <c r="B34" s="43"/>
      <c r="C34" s="69" t="s">
        <v>9</v>
      </c>
      <c r="D34" s="70">
        <f>D35</f>
        <v>3000</v>
      </c>
      <c r="E34" s="70">
        <f t="shared" ref="E34:E37" si="0">E35</f>
        <v>3500</v>
      </c>
      <c r="F34" s="70">
        <f t="shared" ref="F34:F37" si="1">F35</f>
        <v>4282</v>
      </c>
    </row>
    <row r="35" ht="22.5" spans="1:6">
      <c r="A35" s="43"/>
      <c r="B35" s="43"/>
      <c r="C35" s="69" t="s">
        <v>44</v>
      </c>
      <c r="D35" s="70">
        <f>D36</f>
        <v>3000</v>
      </c>
      <c r="E35" s="70">
        <f t="shared" si="0"/>
        <v>3500</v>
      </c>
      <c r="F35" s="70">
        <f t="shared" si="1"/>
        <v>4282</v>
      </c>
    </row>
    <row r="36" ht="33.75" spans="1:6">
      <c r="A36" s="44" t="s">
        <v>45</v>
      </c>
      <c r="B36" s="44"/>
      <c r="C36" s="45" t="s">
        <v>46</v>
      </c>
      <c r="D36" s="71">
        <v>3000</v>
      </c>
      <c r="E36" s="72">
        <v>3500</v>
      </c>
      <c r="F36" s="71">
        <v>4282</v>
      </c>
    </row>
    <row r="37" spans="1:6">
      <c r="A37" s="43"/>
      <c r="B37" s="43"/>
      <c r="C37" s="69" t="s">
        <v>10</v>
      </c>
      <c r="D37" s="70">
        <f>D38</f>
        <v>110000</v>
      </c>
      <c r="E37" s="70">
        <f>E38</f>
        <v>24429</v>
      </c>
      <c r="F37" s="70">
        <f t="shared" si="1"/>
        <v>37500</v>
      </c>
    </row>
    <row r="38" ht="22.5" spans="1:6">
      <c r="A38" s="43"/>
      <c r="B38" s="43"/>
      <c r="C38" s="69" t="s">
        <v>47</v>
      </c>
      <c r="D38" s="70">
        <f>SUM(D39+D40)</f>
        <v>110000</v>
      </c>
      <c r="E38" s="70">
        <f>SUM(E39+E40)</f>
        <v>24429</v>
      </c>
      <c r="F38" s="70">
        <f>SUM(F39+F40)</f>
        <v>37500</v>
      </c>
    </row>
    <row r="39" ht="33.75" spans="1:6">
      <c r="A39" s="44" t="s">
        <v>48</v>
      </c>
      <c r="B39" s="44"/>
      <c r="C39" s="45" t="s">
        <v>49</v>
      </c>
      <c r="D39" s="71">
        <v>60000</v>
      </c>
      <c r="E39" s="72">
        <v>0</v>
      </c>
      <c r="F39" s="71">
        <v>0</v>
      </c>
    </row>
    <row r="40" ht="33.75" spans="1:6">
      <c r="A40" s="49" t="s">
        <v>50</v>
      </c>
      <c r="B40" s="49"/>
      <c r="C40" s="50" t="s">
        <v>51</v>
      </c>
      <c r="D40" s="72">
        <v>50000</v>
      </c>
      <c r="E40" s="72">
        <v>24429</v>
      </c>
      <c r="F40" s="72">
        <v>37500</v>
      </c>
    </row>
    <row r="41" s="30" customFormat="1" spans="1:6">
      <c r="A41" s="48"/>
      <c r="B41" s="48"/>
      <c r="C41" s="73" t="s">
        <v>11</v>
      </c>
      <c r="D41" s="74">
        <f>D42</f>
        <v>35000</v>
      </c>
      <c r="E41" s="74">
        <f>E42</f>
        <v>7261</v>
      </c>
      <c r="F41" s="74">
        <f>F42</f>
        <v>12352</v>
      </c>
    </row>
    <row r="42" ht="22.5" spans="1:6">
      <c r="A42" s="43"/>
      <c r="B42" s="43"/>
      <c r="C42" s="69" t="s">
        <v>52</v>
      </c>
      <c r="D42" s="70">
        <f>D43</f>
        <v>35000</v>
      </c>
      <c r="E42" s="70">
        <f>E43</f>
        <v>7261</v>
      </c>
      <c r="F42" s="70">
        <f>F43</f>
        <v>12352</v>
      </c>
    </row>
    <row r="43" ht="10.5" customHeight="1" spans="1:6">
      <c r="A43" s="44" t="s">
        <v>53</v>
      </c>
      <c r="B43" s="44"/>
      <c r="C43" s="45" t="s">
        <v>54</v>
      </c>
      <c r="D43" s="71">
        <v>35000</v>
      </c>
      <c r="E43" s="72">
        <v>7261</v>
      </c>
      <c r="F43" s="71">
        <v>12352</v>
      </c>
    </row>
    <row r="44" ht="10.5" customHeight="1" spans="1:6">
      <c r="A44" s="38" t="s">
        <v>22</v>
      </c>
      <c r="B44" s="38" t="s">
        <v>23</v>
      </c>
      <c r="C44" s="58" t="s">
        <v>55</v>
      </c>
      <c r="D44" s="59" t="s">
        <v>56</v>
      </c>
      <c r="E44" s="59" t="s">
        <v>56</v>
      </c>
      <c r="F44" s="59" t="s">
        <v>56</v>
      </c>
    </row>
    <row r="45" ht="20.25" customHeight="1" spans="1:6">
      <c r="A45" s="60">
        <v>4</v>
      </c>
      <c r="B45" s="61"/>
      <c r="C45" s="62" t="s">
        <v>57</v>
      </c>
      <c r="D45" s="53">
        <f>D46+D133+D144+D159+D205+D227</f>
        <v>3251654.29</v>
      </c>
      <c r="E45" s="53">
        <f>E46+E133+E144+E159+E205+E227</f>
        <v>1670490</v>
      </c>
      <c r="F45" s="53">
        <f>F46+F133+F144+F159+F205+F227</f>
        <v>1563389</v>
      </c>
    </row>
    <row r="46" ht="19.5" customHeight="1" spans="1:6">
      <c r="A46" s="75" t="s">
        <v>58</v>
      </c>
      <c r="B46" s="65"/>
      <c r="C46" s="66" t="s">
        <v>59</v>
      </c>
      <c r="D46" s="76">
        <f>D47+D54+D65+D75+D79+D87+D102+D83+D107+D111+D116+D121</f>
        <v>598231.29</v>
      </c>
      <c r="E46" s="76">
        <f>E47+E54+E65+E75+E79+E87+E102+E83+E107+E111+E116+E121</f>
        <v>181977</v>
      </c>
      <c r="F46" s="76">
        <f>F47+F54+F65+F75+F79+F87+F102+F83+F107+F111+F116+F121</f>
        <v>174160</v>
      </c>
    </row>
    <row r="47" ht="25" customHeight="1" spans="1:6">
      <c r="A47" s="77" t="s">
        <v>60</v>
      </c>
      <c r="B47" s="78"/>
      <c r="C47" s="79" t="s">
        <v>61</v>
      </c>
      <c r="D47" s="53">
        <f>D48</f>
        <v>37500</v>
      </c>
      <c r="E47" s="53">
        <f>E48</f>
        <v>27700</v>
      </c>
      <c r="F47" s="53">
        <f>F48</f>
        <v>27650</v>
      </c>
    </row>
    <row r="48" spans="1:6">
      <c r="A48" s="44"/>
      <c r="B48" s="43"/>
      <c r="C48" s="80" t="s">
        <v>14</v>
      </c>
      <c r="D48" s="81">
        <f>D49</f>
        <v>37500</v>
      </c>
      <c r="E48" s="81">
        <f>E49</f>
        <v>27700</v>
      </c>
      <c r="F48" s="81">
        <f>F49</f>
        <v>27650</v>
      </c>
    </row>
    <row r="49" spans="1:6">
      <c r="A49" s="44"/>
      <c r="B49" s="43"/>
      <c r="C49" s="69" t="s">
        <v>62</v>
      </c>
      <c r="D49" s="81">
        <f>SUM(D50:D53)</f>
        <v>37500</v>
      </c>
      <c r="E49" s="81">
        <f>SUM(E50:E53)</f>
        <v>27700</v>
      </c>
      <c r="F49" s="81">
        <f>SUM(F50:F53)</f>
        <v>27650</v>
      </c>
    </row>
    <row r="50" ht="22.5" spans="1:6">
      <c r="A50" s="82" t="s">
        <v>63</v>
      </c>
      <c r="B50" s="83"/>
      <c r="C50" s="84" t="s">
        <v>64</v>
      </c>
      <c r="D50" s="85">
        <v>15000</v>
      </c>
      <c r="E50" s="85">
        <v>9400</v>
      </c>
      <c r="F50" s="85">
        <v>9400</v>
      </c>
    </row>
    <row r="51" ht="112.5" spans="1:6">
      <c r="A51" s="82" t="s">
        <v>65</v>
      </c>
      <c r="B51" s="83"/>
      <c r="C51" s="86" t="s">
        <v>66</v>
      </c>
      <c r="D51" s="85">
        <v>2000</v>
      </c>
      <c r="E51" s="85">
        <v>1250</v>
      </c>
      <c r="F51" s="85">
        <v>1250</v>
      </c>
    </row>
    <row r="52" ht="45" spans="1:6">
      <c r="A52" s="82" t="s">
        <v>67</v>
      </c>
      <c r="B52" s="83"/>
      <c r="C52" s="87" t="s">
        <v>68</v>
      </c>
      <c r="D52" s="85">
        <v>15000</v>
      </c>
      <c r="E52" s="85">
        <v>14800</v>
      </c>
      <c r="F52" s="85">
        <v>14800</v>
      </c>
    </row>
    <row r="53" ht="33.75" spans="1:6">
      <c r="A53" s="82" t="s">
        <v>69</v>
      </c>
      <c r="B53" s="83"/>
      <c r="C53" s="88" t="s">
        <v>70</v>
      </c>
      <c r="D53" s="85">
        <v>5500</v>
      </c>
      <c r="E53" s="85">
        <v>2250</v>
      </c>
      <c r="F53" s="85">
        <v>2200</v>
      </c>
    </row>
    <row r="54" ht="45" spans="1:6">
      <c r="A54" s="77" t="s">
        <v>71</v>
      </c>
      <c r="B54" s="78"/>
      <c r="C54" s="79" t="s">
        <v>72</v>
      </c>
      <c r="D54" s="53">
        <f>D55</f>
        <v>45400</v>
      </c>
      <c r="E54" s="53">
        <f>E55</f>
        <v>36958</v>
      </c>
      <c r="F54" s="53">
        <f>F55</f>
        <v>36612</v>
      </c>
    </row>
    <row r="55" spans="1:6">
      <c r="A55" s="89"/>
      <c r="B55" s="89"/>
      <c r="C55" s="90" t="s">
        <v>14</v>
      </c>
      <c r="D55" s="81">
        <f>D56</f>
        <v>45400</v>
      </c>
      <c r="E55" s="81">
        <f>E56</f>
        <v>36958</v>
      </c>
      <c r="F55" s="81">
        <f>F56</f>
        <v>36612</v>
      </c>
    </row>
    <row r="56" spans="1:6">
      <c r="A56" s="89"/>
      <c r="B56" s="89"/>
      <c r="C56" s="90" t="s">
        <v>62</v>
      </c>
      <c r="D56" s="81">
        <f>SUM(D57:D64)</f>
        <v>45400</v>
      </c>
      <c r="E56" s="81">
        <f>SUM(E57:E64)</f>
        <v>36958</v>
      </c>
      <c r="F56" s="81">
        <f>SUM(F57:F64)</f>
        <v>36612</v>
      </c>
    </row>
    <row r="57" ht="22.5" spans="1:6">
      <c r="A57" s="82" t="s">
        <v>73</v>
      </c>
      <c r="B57" s="83"/>
      <c r="C57" s="84" t="s">
        <v>74</v>
      </c>
      <c r="D57" s="85">
        <v>5000</v>
      </c>
      <c r="E57" s="85">
        <v>3962</v>
      </c>
      <c r="F57" s="85">
        <v>3965</v>
      </c>
    </row>
    <row r="58" ht="22.5" spans="1:6">
      <c r="A58" s="82" t="s">
        <v>75</v>
      </c>
      <c r="B58" s="83"/>
      <c r="C58" s="84" t="s">
        <v>76</v>
      </c>
      <c r="D58" s="91">
        <v>6300</v>
      </c>
      <c r="E58" s="91">
        <v>6286</v>
      </c>
      <c r="F58" s="91">
        <v>6286</v>
      </c>
    </row>
    <row r="59" ht="22.5" spans="1:6">
      <c r="A59" s="82" t="s">
        <v>77</v>
      </c>
      <c r="B59" s="83"/>
      <c r="C59" s="84" t="s">
        <v>78</v>
      </c>
      <c r="D59" s="91">
        <v>4000</v>
      </c>
      <c r="E59" s="92">
        <v>317</v>
      </c>
      <c r="F59" s="91">
        <v>317</v>
      </c>
    </row>
    <row r="60" ht="45" spans="1:6">
      <c r="A60" s="82" t="s">
        <v>79</v>
      </c>
      <c r="B60" s="83"/>
      <c r="C60" s="84" t="s">
        <v>80</v>
      </c>
      <c r="D60" s="91">
        <v>1000</v>
      </c>
      <c r="E60" s="92">
        <v>0</v>
      </c>
      <c r="F60" s="91">
        <v>0</v>
      </c>
    </row>
    <row r="61" ht="45" spans="1:6">
      <c r="A61" s="82" t="s">
        <v>81</v>
      </c>
      <c r="B61" s="83"/>
      <c r="C61" s="84" t="s">
        <v>82</v>
      </c>
      <c r="D61" s="91">
        <v>5000</v>
      </c>
      <c r="E61" s="92">
        <v>5165</v>
      </c>
      <c r="F61" s="91">
        <v>5165</v>
      </c>
    </row>
    <row r="62" ht="56.25" spans="1:6">
      <c r="A62" s="82" t="s">
        <v>83</v>
      </c>
      <c r="B62" s="83"/>
      <c r="C62" s="84" t="s">
        <v>84</v>
      </c>
      <c r="D62" s="91">
        <v>7000</v>
      </c>
      <c r="E62" s="91">
        <v>7000</v>
      </c>
      <c r="F62" s="91">
        <v>6651</v>
      </c>
    </row>
    <row r="63" ht="45" spans="1:6">
      <c r="A63" s="82" t="s">
        <v>85</v>
      </c>
      <c r="B63" s="83"/>
      <c r="C63" s="84" t="s">
        <v>86</v>
      </c>
      <c r="D63" s="91">
        <v>4100</v>
      </c>
      <c r="E63" s="91">
        <v>4250</v>
      </c>
      <c r="F63" s="91">
        <v>4250</v>
      </c>
    </row>
    <row r="64" ht="112.5" spans="1:6">
      <c r="A64" s="82" t="s">
        <v>87</v>
      </c>
      <c r="B64" s="83"/>
      <c r="C64" s="84" t="s">
        <v>88</v>
      </c>
      <c r="D64" s="91">
        <v>13000</v>
      </c>
      <c r="E64" s="92">
        <v>9978</v>
      </c>
      <c r="F64" s="91">
        <v>9978</v>
      </c>
    </row>
    <row r="65" ht="101.25" spans="1:6">
      <c r="A65" s="77" t="s">
        <v>89</v>
      </c>
      <c r="B65" s="78"/>
      <c r="C65" s="79" t="s">
        <v>90</v>
      </c>
      <c r="D65" s="53">
        <f>D66</f>
        <v>265831.29</v>
      </c>
      <c r="E65" s="53">
        <f>E66</f>
        <v>6500</v>
      </c>
      <c r="F65" s="53">
        <f>F66</f>
        <v>3370</v>
      </c>
    </row>
    <row r="66" spans="1:6">
      <c r="A66" s="89"/>
      <c r="B66" s="89"/>
      <c r="C66" s="90" t="s">
        <v>14</v>
      </c>
      <c r="D66" s="81">
        <f>D67</f>
        <v>265831.29</v>
      </c>
      <c r="E66" s="81">
        <f>E67</f>
        <v>6500</v>
      </c>
      <c r="F66" s="81">
        <f>F67</f>
        <v>3370</v>
      </c>
    </row>
    <row r="67" spans="1:6">
      <c r="A67" s="89"/>
      <c r="B67" s="89"/>
      <c r="C67" s="90" t="s">
        <v>62</v>
      </c>
      <c r="D67" s="81">
        <f>SUM(D68:D74)</f>
        <v>265831.29</v>
      </c>
      <c r="E67" s="81">
        <f>SUM(E68:E74)</f>
        <v>6500</v>
      </c>
      <c r="F67" s="81">
        <f>SUM(F68:F74)</f>
        <v>3370</v>
      </c>
    </row>
    <row r="68" ht="101.25" spans="1:6">
      <c r="A68" s="93" t="s">
        <v>91</v>
      </c>
      <c r="B68" s="94"/>
      <c r="C68" s="95" t="s">
        <v>92</v>
      </c>
      <c r="D68" s="96">
        <v>20000</v>
      </c>
      <c r="E68" s="96">
        <v>1000</v>
      </c>
      <c r="F68" s="96" t="s">
        <v>93</v>
      </c>
    </row>
    <row r="69" ht="45" spans="1:6">
      <c r="A69" s="94" t="s">
        <v>94</v>
      </c>
      <c r="B69" s="94"/>
      <c r="C69" s="97" t="s">
        <v>95</v>
      </c>
      <c r="D69" s="96">
        <v>14000</v>
      </c>
      <c r="E69" s="96">
        <v>4500</v>
      </c>
      <c r="F69" s="96">
        <v>2370</v>
      </c>
    </row>
    <row r="70" ht="67.5" spans="1:6">
      <c r="A70" s="94" t="s">
        <v>96</v>
      </c>
      <c r="B70" s="94"/>
      <c r="C70" s="84" t="s">
        <v>97</v>
      </c>
      <c r="D70" s="98">
        <v>35000</v>
      </c>
      <c r="E70" s="98">
        <v>0</v>
      </c>
      <c r="F70" s="98">
        <v>0</v>
      </c>
    </row>
    <row r="71" ht="33.75" spans="1:6">
      <c r="A71" s="94" t="s">
        <v>98</v>
      </c>
      <c r="B71" s="94"/>
      <c r="C71" s="97" t="s">
        <v>99</v>
      </c>
      <c r="D71" s="98">
        <v>2000</v>
      </c>
      <c r="E71" s="98">
        <v>0</v>
      </c>
      <c r="F71" s="98">
        <v>0</v>
      </c>
    </row>
    <row r="72" ht="33.75" spans="1:6">
      <c r="A72" s="94" t="s">
        <v>100</v>
      </c>
      <c r="B72" s="94"/>
      <c r="C72" s="97" t="s">
        <v>101</v>
      </c>
      <c r="D72" s="98">
        <v>1300</v>
      </c>
      <c r="E72" s="98">
        <v>0</v>
      </c>
      <c r="F72" s="98">
        <v>0</v>
      </c>
    </row>
    <row r="73" ht="67.5" spans="1:6">
      <c r="A73" s="94" t="s">
        <v>102</v>
      </c>
      <c r="B73" s="94"/>
      <c r="C73" s="97" t="s">
        <v>103</v>
      </c>
      <c r="D73" s="98">
        <v>7000</v>
      </c>
      <c r="E73" s="98">
        <v>0</v>
      </c>
      <c r="F73" s="98">
        <v>0</v>
      </c>
    </row>
    <row r="74" ht="90" spans="1:6">
      <c r="A74" s="94" t="s">
        <v>104</v>
      </c>
      <c r="B74" s="94"/>
      <c r="C74" s="97" t="s">
        <v>105</v>
      </c>
      <c r="D74" s="98">
        <v>186531.29</v>
      </c>
      <c r="E74" s="98">
        <v>1000</v>
      </c>
      <c r="F74" s="98">
        <v>1000</v>
      </c>
    </row>
    <row r="75" ht="78.75" spans="1:6">
      <c r="A75" s="77" t="s">
        <v>106</v>
      </c>
      <c r="B75" s="78"/>
      <c r="C75" s="79" t="s">
        <v>107</v>
      </c>
      <c r="D75" s="53">
        <f>D76</f>
        <v>1000</v>
      </c>
      <c r="E75" s="53">
        <f t="shared" ref="E75:E80" si="2">E76</f>
        <v>900</v>
      </c>
      <c r="F75" s="53">
        <f t="shared" ref="F75:F80" si="3">F76</f>
        <v>900</v>
      </c>
    </row>
    <row r="76" spans="1:6">
      <c r="A76" s="89"/>
      <c r="B76" s="89"/>
      <c r="C76" s="90" t="s">
        <v>14</v>
      </c>
      <c r="D76" s="81">
        <f>D77</f>
        <v>1000</v>
      </c>
      <c r="E76" s="81">
        <f t="shared" si="2"/>
        <v>900</v>
      </c>
      <c r="F76" s="81">
        <f t="shared" si="3"/>
        <v>900</v>
      </c>
    </row>
    <row r="77" spans="1:6">
      <c r="A77" s="89"/>
      <c r="B77" s="89"/>
      <c r="C77" s="90" t="s">
        <v>62</v>
      </c>
      <c r="D77" s="81">
        <f>SUM(D78:D78)</f>
        <v>1000</v>
      </c>
      <c r="E77" s="81">
        <f>SUM(E78:E78)</f>
        <v>900</v>
      </c>
      <c r="F77" s="81">
        <f>SUM(F78:F78)</f>
        <v>900</v>
      </c>
    </row>
    <row r="78" ht="78.75" spans="1:6">
      <c r="A78" s="99" t="s">
        <v>108</v>
      </c>
      <c r="B78" s="99"/>
      <c r="C78" s="87" t="s">
        <v>109</v>
      </c>
      <c r="D78" s="85">
        <v>1000</v>
      </c>
      <c r="E78" s="85">
        <v>900</v>
      </c>
      <c r="F78" s="85">
        <v>900</v>
      </c>
    </row>
    <row r="79" ht="56.25" spans="1:6">
      <c r="A79" s="77" t="s">
        <v>110</v>
      </c>
      <c r="B79" s="78"/>
      <c r="C79" s="79" t="s">
        <v>111</v>
      </c>
      <c r="D79" s="53">
        <f>D80</f>
        <v>20000</v>
      </c>
      <c r="E79" s="53">
        <f t="shared" si="2"/>
        <v>0</v>
      </c>
      <c r="F79" s="53">
        <f t="shared" si="3"/>
        <v>0</v>
      </c>
    </row>
    <row r="80" spans="1:6">
      <c r="A80" s="89"/>
      <c r="B80" s="89"/>
      <c r="C80" s="90" t="s">
        <v>14</v>
      </c>
      <c r="D80" s="81">
        <f>D81</f>
        <v>20000</v>
      </c>
      <c r="E80" s="81">
        <f t="shared" si="2"/>
        <v>0</v>
      </c>
      <c r="F80" s="81">
        <f t="shared" si="3"/>
        <v>0</v>
      </c>
    </row>
    <row r="81" spans="1:6">
      <c r="A81" s="89"/>
      <c r="B81" s="89"/>
      <c r="C81" s="90" t="s">
        <v>62</v>
      </c>
      <c r="D81" s="81">
        <f>SUM(D82:D82)</f>
        <v>20000</v>
      </c>
      <c r="E81" s="81">
        <f>SUM(E82:E82)</f>
        <v>0</v>
      </c>
      <c r="F81" s="81">
        <f>SUM(F82:F82)</f>
        <v>0</v>
      </c>
    </row>
    <row r="82" ht="78.75" spans="1:6">
      <c r="A82" s="82" t="s">
        <v>112</v>
      </c>
      <c r="B82" s="82"/>
      <c r="C82" s="100" t="s">
        <v>113</v>
      </c>
      <c r="D82" s="85">
        <v>20000</v>
      </c>
      <c r="E82" s="85">
        <v>0</v>
      </c>
      <c r="F82" s="85">
        <v>0</v>
      </c>
    </row>
    <row r="83" ht="45" spans="1:6">
      <c r="A83" s="77" t="s">
        <v>114</v>
      </c>
      <c r="B83" s="101"/>
      <c r="C83" s="102" t="s">
        <v>115</v>
      </c>
      <c r="D83" s="103">
        <f>D84</f>
        <v>2000</v>
      </c>
      <c r="E83" s="103">
        <f t="shared" ref="E83:E88" si="4">E84</f>
        <v>0</v>
      </c>
      <c r="F83" s="103">
        <f t="shared" ref="F83:F88" si="5">F84</f>
        <v>0</v>
      </c>
    </row>
    <row r="84" spans="1:6">
      <c r="A84" s="82"/>
      <c r="B84" s="104"/>
      <c r="C84" s="90" t="s">
        <v>14</v>
      </c>
      <c r="D84" s="105">
        <f>D85</f>
        <v>2000</v>
      </c>
      <c r="E84" s="105">
        <f t="shared" si="4"/>
        <v>0</v>
      </c>
      <c r="F84" s="105">
        <f t="shared" si="5"/>
        <v>0</v>
      </c>
    </row>
    <row r="85" spans="1:6">
      <c r="A85" s="82"/>
      <c r="B85" s="104"/>
      <c r="C85" s="90" t="s">
        <v>62</v>
      </c>
      <c r="D85" s="105">
        <f>SUM(D86:D86)</f>
        <v>2000</v>
      </c>
      <c r="E85" s="105">
        <f>SUM(E86:E86)</f>
        <v>0</v>
      </c>
      <c r="F85" s="105">
        <f>SUM(F86:F86)</f>
        <v>0</v>
      </c>
    </row>
    <row r="86" ht="101.25" spans="1:6">
      <c r="A86" s="82" t="s">
        <v>116</v>
      </c>
      <c r="B86" s="82"/>
      <c r="C86" s="106" t="s">
        <v>117</v>
      </c>
      <c r="D86" s="85">
        <v>2000</v>
      </c>
      <c r="E86" s="85">
        <v>0</v>
      </c>
      <c r="F86" s="85">
        <v>0</v>
      </c>
    </row>
    <row r="87" ht="12" customHeight="1" spans="1:6">
      <c r="A87" s="77" t="s">
        <v>118</v>
      </c>
      <c r="B87" s="78"/>
      <c r="C87" s="107" t="s">
        <v>119</v>
      </c>
      <c r="D87" s="53">
        <f>D88</f>
        <v>111500</v>
      </c>
      <c r="E87" s="53">
        <f t="shared" si="4"/>
        <v>63820</v>
      </c>
      <c r="F87" s="53">
        <f t="shared" si="5"/>
        <v>67020</v>
      </c>
    </row>
    <row r="88" spans="1:6">
      <c r="A88" s="89"/>
      <c r="B88" s="89"/>
      <c r="C88" s="90" t="s">
        <v>14</v>
      </c>
      <c r="D88" s="81">
        <f>D89</f>
        <v>111500</v>
      </c>
      <c r="E88" s="81">
        <f t="shared" si="4"/>
        <v>63820</v>
      </c>
      <c r="F88" s="81">
        <f t="shared" si="5"/>
        <v>67020</v>
      </c>
    </row>
    <row r="89" spans="1:6">
      <c r="A89" s="89"/>
      <c r="B89" s="89"/>
      <c r="C89" s="90" t="s">
        <v>62</v>
      </c>
      <c r="D89" s="81">
        <f>SUM(D90:D101)</f>
        <v>111500</v>
      </c>
      <c r="E89" s="81">
        <f>SUM(E90:E101)</f>
        <v>63820</v>
      </c>
      <c r="F89" s="81">
        <f>SUM(F90:F101)</f>
        <v>67020</v>
      </c>
    </row>
    <row r="90" ht="45" spans="1:6">
      <c r="A90" s="108" t="s">
        <v>120</v>
      </c>
      <c r="B90" s="108"/>
      <c r="C90" s="106" t="s">
        <v>121</v>
      </c>
      <c r="D90" s="85">
        <v>5000</v>
      </c>
      <c r="E90" s="85">
        <v>0</v>
      </c>
      <c r="F90" s="85">
        <v>0</v>
      </c>
    </row>
    <row r="91" ht="67.5" spans="1:6">
      <c r="A91" s="82" t="s">
        <v>122</v>
      </c>
      <c r="B91" s="82"/>
      <c r="C91" s="106" t="s">
        <v>123</v>
      </c>
      <c r="D91" s="85">
        <v>1000</v>
      </c>
      <c r="E91" s="85">
        <v>980</v>
      </c>
      <c r="F91" s="85">
        <v>980</v>
      </c>
    </row>
    <row r="92" ht="67.5" spans="1:6">
      <c r="A92" s="82" t="s">
        <v>124</v>
      </c>
      <c r="B92" s="82"/>
      <c r="C92" s="106" t="s">
        <v>125</v>
      </c>
      <c r="D92" s="85">
        <v>2500</v>
      </c>
      <c r="E92" s="85">
        <v>3700</v>
      </c>
      <c r="F92" s="85">
        <v>3700</v>
      </c>
    </row>
    <row r="93" ht="78.75" spans="1:6">
      <c r="A93" s="82" t="s">
        <v>126</v>
      </c>
      <c r="B93" s="82"/>
      <c r="C93" s="109" t="s">
        <v>127</v>
      </c>
      <c r="D93" s="85">
        <v>2000</v>
      </c>
      <c r="E93" s="85">
        <v>2090</v>
      </c>
      <c r="F93" s="85">
        <v>2090</v>
      </c>
    </row>
    <row r="94" ht="33.75" spans="1:6">
      <c r="A94" s="82" t="s">
        <v>128</v>
      </c>
      <c r="B94" s="82"/>
      <c r="C94" s="110" t="s">
        <v>129</v>
      </c>
      <c r="D94" s="85">
        <v>10000</v>
      </c>
      <c r="E94" s="85">
        <v>0</v>
      </c>
      <c r="F94" s="85">
        <v>0</v>
      </c>
    </row>
    <row r="95" ht="78.75" spans="1:6">
      <c r="A95" s="82" t="s">
        <v>130</v>
      </c>
      <c r="B95" s="82"/>
      <c r="C95" s="106" t="s">
        <v>131</v>
      </c>
      <c r="D95" s="85">
        <v>1000</v>
      </c>
      <c r="E95" s="85">
        <v>0</v>
      </c>
      <c r="F95" s="85">
        <v>0</v>
      </c>
    </row>
    <row r="96" ht="45" spans="1:6">
      <c r="A96" s="82" t="s">
        <v>132</v>
      </c>
      <c r="B96" s="82"/>
      <c r="C96" s="106" t="s">
        <v>133</v>
      </c>
      <c r="D96" s="85">
        <v>15000</v>
      </c>
      <c r="E96" s="85">
        <v>0</v>
      </c>
      <c r="F96" s="85">
        <v>0</v>
      </c>
    </row>
    <row r="97" ht="90" spans="1:6">
      <c r="A97" s="82" t="s">
        <v>134</v>
      </c>
      <c r="B97" s="82"/>
      <c r="C97" s="109" t="s">
        <v>135</v>
      </c>
      <c r="D97" s="85">
        <v>30000</v>
      </c>
      <c r="E97" s="85">
        <v>15000</v>
      </c>
      <c r="F97" s="85">
        <v>15000</v>
      </c>
    </row>
    <row r="98" ht="33.75" spans="1:6">
      <c r="A98" s="82" t="s">
        <v>136</v>
      </c>
      <c r="B98" s="82"/>
      <c r="C98" s="109" t="s">
        <v>137</v>
      </c>
      <c r="D98" s="85">
        <v>15000</v>
      </c>
      <c r="E98" s="85">
        <v>14999</v>
      </c>
      <c r="F98" s="85">
        <v>14999</v>
      </c>
    </row>
    <row r="99" ht="101.25" spans="1:6">
      <c r="A99" s="82" t="s">
        <v>138</v>
      </c>
      <c r="B99" s="82"/>
      <c r="C99" s="87" t="s">
        <v>139</v>
      </c>
      <c r="D99" s="85">
        <v>10000</v>
      </c>
      <c r="E99" s="85">
        <v>9151</v>
      </c>
      <c r="F99" s="85">
        <v>9151</v>
      </c>
    </row>
    <row r="100" ht="45" spans="1:6">
      <c r="A100" s="82" t="s">
        <v>140</v>
      </c>
      <c r="B100" s="82"/>
      <c r="C100" s="110" t="s">
        <v>141</v>
      </c>
      <c r="D100" s="85">
        <v>10000</v>
      </c>
      <c r="E100" s="85">
        <v>7900</v>
      </c>
      <c r="F100" s="85">
        <v>7900</v>
      </c>
    </row>
    <row r="101" ht="56.25" spans="1:6">
      <c r="A101" s="82" t="s">
        <v>142</v>
      </c>
      <c r="B101" s="82"/>
      <c r="C101" s="110" t="s">
        <v>143</v>
      </c>
      <c r="D101" s="85">
        <v>10000</v>
      </c>
      <c r="E101" s="85">
        <v>10000</v>
      </c>
      <c r="F101" s="85">
        <v>13200</v>
      </c>
    </row>
    <row r="102" ht="12" customHeight="1" spans="1:6">
      <c r="A102" s="111" t="s">
        <v>144</v>
      </c>
      <c r="B102" s="112"/>
      <c r="C102" s="113" t="s">
        <v>145</v>
      </c>
      <c r="D102" s="53">
        <f>D103</f>
        <v>25000</v>
      </c>
      <c r="E102" s="53">
        <f t="shared" ref="E102:E108" si="6">E103</f>
        <v>11286</v>
      </c>
      <c r="F102" s="53">
        <f t="shared" ref="F102:F108" si="7">F103</f>
        <v>11286</v>
      </c>
    </row>
    <row r="103" spans="1:6">
      <c r="A103" s="89"/>
      <c r="B103" s="89"/>
      <c r="C103" s="90" t="s">
        <v>14</v>
      </c>
      <c r="D103" s="81">
        <f>D104</f>
        <v>25000</v>
      </c>
      <c r="E103" s="81">
        <f t="shared" si="6"/>
        <v>11286</v>
      </c>
      <c r="F103" s="81">
        <f t="shared" si="7"/>
        <v>11286</v>
      </c>
    </row>
    <row r="104" spans="1:6">
      <c r="A104" s="89"/>
      <c r="B104" s="89"/>
      <c r="C104" s="90" t="s">
        <v>62</v>
      </c>
      <c r="D104" s="81">
        <f>SUM(D105:D106)</f>
        <v>25000</v>
      </c>
      <c r="E104" s="81">
        <f>SUM(E105:E106)</f>
        <v>11286</v>
      </c>
      <c r="F104" s="81">
        <f>SUM(F105:F106)</f>
        <v>11286</v>
      </c>
    </row>
    <row r="105" ht="22.5" spans="1:6">
      <c r="A105" s="82" t="s">
        <v>146</v>
      </c>
      <c r="B105" s="82"/>
      <c r="C105" s="114" t="s">
        <v>147</v>
      </c>
      <c r="D105" s="85">
        <v>5000</v>
      </c>
      <c r="E105" s="85">
        <v>2184</v>
      </c>
      <c r="F105" s="85">
        <v>2184</v>
      </c>
    </row>
    <row r="106" ht="67.5" spans="1:6">
      <c r="A106" s="82" t="s">
        <v>148</v>
      </c>
      <c r="B106" s="82"/>
      <c r="C106" s="115" t="s">
        <v>149</v>
      </c>
      <c r="D106" s="85">
        <v>20000</v>
      </c>
      <c r="E106" s="85">
        <v>9102</v>
      </c>
      <c r="F106" s="85">
        <v>9102</v>
      </c>
    </row>
    <row r="107" ht="33.75" spans="1:6">
      <c r="A107" s="116" t="s">
        <v>150</v>
      </c>
      <c r="B107" s="101"/>
      <c r="C107" s="117" t="s">
        <v>151</v>
      </c>
      <c r="D107" s="103">
        <f>D108</f>
        <v>3000</v>
      </c>
      <c r="E107" s="103">
        <f t="shared" si="6"/>
        <v>0</v>
      </c>
      <c r="F107" s="103">
        <f t="shared" si="7"/>
        <v>0</v>
      </c>
    </row>
    <row r="108" spans="1:6">
      <c r="A108" s="82"/>
      <c r="B108" s="89"/>
      <c r="C108" s="118" t="s">
        <v>152</v>
      </c>
      <c r="D108" s="105">
        <f>D109</f>
        <v>3000</v>
      </c>
      <c r="E108" s="105">
        <f t="shared" si="6"/>
        <v>0</v>
      </c>
      <c r="F108" s="105">
        <f t="shared" si="7"/>
        <v>0</v>
      </c>
    </row>
    <row r="109" spans="1:6">
      <c r="A109" s="82"/>
      <c r="B109" s="89"/>
      <c r="C109" s="90" t="s">
        <v>62</v>
      </c>
      <c r="D109" s="105">
        <f>SUM(D110)</f>
        <v>3000</v>
      </c>
      <c r="E109" s="105">
        <f>SUM(E110)</f>
        <v>0</v>
      </c>
      <c r="F109" s="105">
        <f>SUM(F110)</f>
        <v>0</v>
      </c>
    </row>
    <row r="110" ht="33.75" spans="1:6">
      <c r="A110" s="82" t="s">
        <v>153</v>
      </c>
      <c r="B110" s="119"/>
      <c r="C110" s="114" t="s">
        <v>154</v>
      </c>
      <c r="D110" s="120">
        <v>3000</v>
      </c>
      <c r="E110" s="120">
        <v>0</v>
      </c>
      <c r="F110" s="120">
        <v>0</v>
      </c>
    </row>
    <row r="111" ht="45" spans="1:6">
      <c r="A111" s="116" t="s">
        <v>155</v>
      </c>
      <c r="B111" s="101"/>
      <c r="C111" s="117" t="s">
        <v>156</v>
      </c>
      <c r="D111" s="103">
        <f t="shared" ref="D111:D117" si="8">D112</f>
        <v>17000</v>
      </c>
      <c r="E111" s="103">
        <f t="shared" ref="E111:E117" si="9">E112</f>
        <v>13050</v>
      </c>
      <c r="F111" s="103">
        <f t="shared" ref="F111:F117" si="10">F112</f>
        <v>13050</v>
      </c>
    </row>
    <row r="112" spans="1:6">
      <c r="A112" s="82"/>
      <c r="B112" s="121"/>
      <c r="C112" s="118" t="s">
        <v>152</v>
      </c>
      <c r="D112" s="105">
        <f t="shared" si="8"/>
        <v>17000</v>
      </c>
      <c r="E112" s="105">
        <f t="shared" si="9"/>
        <v>13050</v>
      </c>
      <c r="F112" s="105">
        <f t="shared" si="10"/>
        <v>13050</v>
      </c>
    </row>
    <row r="113" spans="1:6">
      <c r="A113" s="82"/>
      <c r="B113" s="121"/>
      <c r="C113" s="90" t="s">
        <v>62</v>
      </c>
      <c r="D113" s="81">
        <f>SUM(D114:D115)</f>
        <v>17000</v>
      </c>
      <c r="E113" s="81">
        <f>SUM(E114:E115)</f>
        <v>13050</v>
      </c>
      <c r="F113" s="81">
        <f>SUM(F114:F115)</f>
        <v>13050</v>
      </c>
    </row>
    <row r="114" ht="22.5" spans="1:6">
      <c r="A114" s="82" t="s">
        <v>157</v>
      </c>
      <c r="B114" s="119"/>
      <c r="C114" s="122" t="s">
        <v>158</v>
      </c>
      <c r="D114" s="120">
        <v>7000</v>
      </c>
      <c r="E114" s="120">
        <v>3550</v>
      </c>
      <c r="F114" s="120">
        <v>3550</v>
      </c>
    </row>
    <row r="115" ht="45" spans="1:6">
      <c r="A115" s="82" t="s">
        <v>159</v>
      </c>
      <c r="B115" s="119"/>
      <c r="C115" s="86" t="s">
        <v>160</v>
      </c>
      <c r="D115" s="120">
        <v>10000</v>
      </c>
      <c r="E115" s="120">
        <v>9500</v>
      </c>
      <c r="F115" s="120">
        <v>9500</v>
      </c>
    </row>
    <row r="116" ht="78.75" spans="1:6">
      <c r="A116" s="116" t="s">
        <v>161</v>
      </c>
      <c r="B116" s="101"/>
      <c r="C116" s="117" t="s">
        <v>162</v>
      </c>
      <c r="D116" s="103">
        <f t="shared" si="8"/>
        <v>8000</v>
      </c>
      <c r="E116" s="103">
        <f t="shared" si="9"/>
        <v>2680</v>
      </c>
      <c r="F116" s="103">
        <f t="shared" si="10"/>
        <v>2680</v>
      </c>
    </row>
    <row r="117" spans="1:6">
      <c r="A117" s="82"/>
      <c r="B117" s="121"/>
      <c r="C117" s="118" t="s">
        <v>152</v>
      </c>
      <c r="D117" s="105">
        <f t="shared" si="8"/>
        <v>8000</v>
      </c>
      <c r="E117" s="105">
        <f t="shared" si="9"/>
        <v>2680</v>
      </c>
      <c r="F117" s="105">
        <f t="shared" si="10"/>
        <v>2680</v>
      </c>
    </row>
    <row r="118" spans="1:6">
      <c r="A118" s="82"/>
      <c r="B118" s="121"/>
      <c r="C118" s="90" t="s">
        <v>62</v>
      </c>
      <c r="D118" s="81">
        <f>SUM(D119:D120)</f>
        <v>8000</v>
      </c>
      <c r="E118" s="81">
        <f>SUM(E119:E120)</f>
        <v>2680</v>
      </c>
      <c r="F118" s="81">
        <f>SUM(F119:F120)</f>
        <v>2680</v>
      </c>
    </row>
    <row r="119" ht="45" spans="1:6">
      <c r="A119" s="82" t="s">
        <v>163</v>
      </c>
      <c r="B119" s="119"/>
      <c r="C119" s="122" t="s">
        <v>164</v>
      </c>
      <c r="D119" s="85">
        <v>3000</v>
      </c>
      <c r="E119" s="85">
        <v>2680</v>
      </c>
      <c r="F119" s="85">
        <v>2680</v>
      </c>
    </row>
    <row r="120" ht="67.5" spans="1:6">
      <c r="A120" s="82" t="s">
        <v>165</v>
      </c>
      <c r="B120" s="119"/>
      <c r="C120" s="122" t="s">
        <v>166</v>
      </c>
      <c r="D120" s="85">
        <v>5000</v>
      </c>
      <c r="E120" s="85">
        <v>0</v>
      </c>
      <c r="F120" s="85">
        <v>0</v>
      </c>
    </row>
    <row r="121" ht="78.75" spans="1:6">
      <c r="A121" s="116" t="s">
        <v>167</v>
      </c>
      <c r="B121" s="101"/>
      <c r="C121" s="117" t="s">
        <v>162</v>
      </c>
      <c r="D121" s="103">
        <f>D122</f>
        <v>62000</v>
      </c>
      <c r="E121" s="103">
        <f>E122</f>
        <v>19083</v>
      </c>
      <c r="F121" s="103">
        <f>F122</f>
        <v>11592</v>
      </c>
    </row>
    <row r="122" spans="1:6">
      <c r="A122" s="116"/>
      <c r="B122" s="77"/>
      <c r="C122" s="123" t="s">
        <v>152</v>
      </c>
      <c r="D122" s="124">
        <f>D123</f>
        <v>62000</v>
      </c>
      <c r="E122" s="124">
        <f>E123</f>
        <v>19083</v>
      </c>
      <c r="F122" s="124">
        <f>F123</f>
        <v>11592</v>
      </c>
    </row>
    <row r="123" spans="1:6">
      <c r="A123" s="116"/>
      <c r="B123" s="77"/>
      <c r="C123" s="125" t="s">
        <v>62</v>
      </c>
      <c r="D123" s="126">
        <f>SUM(D124:D132)</f>
        <v>62000</v>
      </c>
      <c r="E123" s="126">
        <f>SUM(E124:E132)</f>
        <v>19083</v>
      </c>
      <c r="F123" s="126">
        <f>SUM(F124:F132)</f>
        <v>11592</v>
      </c>
    </row>
    <row r="124" ht="33.75" spans="1:6">
      <c r="A124" s="93" t="s">
        <v>168</v>
      </c>
      <c r="B124" s="94"/>
      <c r="C124" s="127" t="s">
        <v>169</v>
      </c>
      <c r="D124" s="120">
        <v>15000</v>
      </c>
      <c r="E124" s="120">
        <v>14983</v>
      </c>
      <c r="F124" s="120">
        <v>7492</v>
      </c>
    </row>
    <row r="125" ht="45" spans="1:6">
      <c r="A125" s="93" t="s">
        <v>170</v>
      </c>
      <c r="B125" s="94"/>
      <c r="C125" s="127" t="s">
        <v>121</v>
      </c>
      <c r="D125" s="120">
        <v>5000</v>
      </c>
      <c r="E125" s="120">
        <v>2400</v>
      </c>
      <c r="F125" s="120">
        <v>2400</v>
      </c>
    </row>
    <row r="126" ht="45" spans="1:6">
      <c r="A126" s="93" t="s">
        <v>171</v>
      </c>
      <c r="B126" s="94"/>
      <c r="C126" s="127" t="s">
        <v>172</v>
      </c>
      <c r="D126" s="120">
        <v>2000</v>
      </c>
      <c r="E126" s="120">
        <v>0</v>
      </c>
      <c r="F126" s="120">
        <v>0</v>
      </c>
    </row>
    <row r="127" ht="45" spans="1:6">
      <c r="A127" s="93" t="s">
        <v>173</v>
      </c>
      <c r="B127" s="94"/>
      <c r="C127" s="127" t="s">
        <v>174</v>
      </c>
      <c r="D127" s="120">
        <v>5000</v>
      </c>
      <c r="E127" s="120">
        <v>0</v>
      </c>
      <c r="F127" s="120">
        <v>0</v>
      </c>
    </row>
    <row r="128" ht="33.75" spans="1:6">
      <c r="A128" s="93" t="s">
        <v>175</v>
      </c>
      <c r="B128" s="94"/>
      <c r="C128" s="127" t="s">
        <v>176</v>
      </c>
      <c r="D128" s="120">
        <v>1000</v>
      </c>
      <c r="E128" s="120">
        <v>1700</v>
      </c>
      <c r="F128" s="120">
        <v>1700</v>
      </c>
    </row>
    <row r="129" ht="33.75" spans="1:6">
      <c r="A129" s="93" t="s">
        <v>177</v>
      </c>
      <c r="B129" s="94"/>
      <c r="C129" s="127" t="s">
        <v>178</v>
      </c>
      <c r="D129" s="120">
        <v>30000</v>
      </c>
      <c r="E129" s="120">
        <v>0</v>
      </c>
      <c r="F129" s="120">
        <v>0</v>
      </c>
    </row>
    <row r="130" ht="56.25" spans="1:6">
      <c r="A130" s="93" t="s">
        <v>179</v>
      </c>
      <c r="B130" s="94"/>
      <c r="C130" s="127" t="s">
        <v>180</v>
      </c>
      <c r="D130" s="120">
        <v>2000</v>
      </c>
      <c r="E130" s="120">
        <v>0</v>
      </c>
      <c r="F130" s="120">
        <v>0</v>
      </c>
    </row>
    <row r="131" ht="67.5" spans="1:6">
      <c r="A131" s="93" t="s">
        <v>181</v>
      </c>
      <c r="B131" s="94"/>
      <c r="C131" s="127" t="s">
        <v>182</v>
      </c>
      <c r="D131" s="120">
        <v>1000</v>
      </c>
      <c r="E131" s="120">
        <v>0</v>
      </c>
      <c r="F131" s="120">
        <v>0</v>
      </c>
    </row>
    <row r="132" ht="45" spans="1:6">
      <c r="A132" s="93" t="s">
        <v>183</v>
      </c>
      <c r="B132" s="94"/>
      <c r="C132" s="127" t="s">
        <v>184</v>
      </c>
      <c r="D132" s="120">
        <v>1000</v>
      </c>
      <c r="E132" s="120">
        <v>0</v>
      </c>
      <c r="F132" s="120">
        <v>0</v>
      </c>
    </row>
    <row r="133" ht="45" spans="1:6">
      <c r="A133" s="75" t="s">
        <v>185</v>
      </c>
      <c r="B133" s="128"/>
      <c r="C133" s="66" t="s">
        <v>186</v>
      </c>
      <c r="D133" s="76">
        <f>D134+D139</f>
        <v>41000</v>
      </c>
      <c r="E133" s="76">
        <f>E134+E139</f>
        <v>4844</v>
      </c>
      <c r="F133" s="76">
        <f>F134+F139</f>
        <v>4844</v>
      </c>
    </row>
    <row r="134" ht="28" customHeight="1" spans="1:6">
      <c r="A134" s="129" t="s">
        <v>187</v>
      </c>
      <c r="B134" s="130"/>
      <c r="C134" s="131" t="s">
        <v>188</v>
      </c>
      <c r="D134" s="132">
        <f>D135</f>
        <v>17000</v>
      </c>
      <c r="E134" s="132">
        <f t="shared" ref="E134:E140" si="11">E135</f>
        <v>0</v>
      </c>
      <c r="F134" s="132">
        <f t="shared" ref="F134:F140" si="12">F135</f>
        <v>0</v>
      </c>
    </row>
    <row r="135" ht="12" customHeight="1" spans="1:6">
      <c r="A135" s="133"/>
      <c r="B135" s="134"/>
      <c r="C135" s="135" t="s">
        <v>14</v>
      </c>
      <c r="D135" s="136">
        <f>D136</f>
        <v>17000</v>
      </c>
      <c r="E135" s="136">
        <f t="shared" si="11"/>
        <v>0</v>
      </c>
      <c r="F135" s="136">
        <f t="shared" si="12"/>
        <v>0</v>
      </c>
    </row>
    <row r="136" spans="1:6">
      <c r="A136" s="133"/>
      <c r="B136" s="134"/>
      <c r="C136" s="135" t="s">
        <v>62</v>
      </c>
      <c r="D136" s="136">
        <f>SUM(D137:D138)</f>
        <v>17000</v>
      </c>
      <c r="E136" s="136">
        <f>SUM(E137:E138)</f>
        <v>0</v>
      </c>
      <c r="F136" s="136">
        <f>SUM(F137:F138)</f>
        <v>0</v>
      </c>
    </row>
    <row r="137" ht="45" spans="1:6">
      <c r="A137" s="137" t="s">
        <v>189</v>
      </c>
      <c r="B137" s="138"/>
      <c r="C137" s="114" t="s">
        <v>190</v>
      </c>
      <c r="D137" s="139">
        <v>7000</v>
      </c>
      <c r="E137" s="139">
        <v>0</v>
      </c>
      <c r="F137" s="139">
        <v>0</v>
      </c>
    </row>
    <row r="138" ht="33.75" spans="1:6">
      <c r="A138" s="137" t="s">
        <v>191</v>
      </c>
      <c r="B138" s="138"/>
      <c r="C138" s="114" t="s">
        <v>192</v>
      </c>
      <c r="D138" s="139">
        <v>10000</v>
      </c>
      <c r="E138" s="139">
        <v>0</v>
      </c>
      <c r="F138" s="139">
        <v>0</v>
      </c>
    </row>
    <row r="139" ht="33.75" spans="1:6">
      <c r="A139" s="77" t="s">
        <v>193</v>
      </c>
      <c r="B139" s="78"/>
      <c r="C139" s="79" t="s">
        <v>194</v>
      </c>
      <c r="D139" s="132">
        <f>D140</f>
        <v>24000</v>
      </c>
      <c r="E139" s="132">
        <f t="shared" si="11"/>
        <v>4844</v>
      </c>
      <c r="F139" s="132">
        <f t="shared" si="12"/>
        <v>4844</v>
      </c>
    </row>
    <row r="140" spans="1:6">
      <c r="A140" s="89"/>
      <c r="B140" s="89"/>
      <c r="C140" s="90" t="s">
        <v>14</v>
      </c>
      <c r="D140" s="81">
        <f>D141</f>
        <v>24000</v>
      </c>
      <c r="E140" s="81">
        <f t="shared" si="11"/>
        <v>4844</v>
      </c>
      <c r="F140" s="81">
        <f t="shared" si="12"/>
        <v>4844</v>
      </c>
    </row>
    <row r="141" ht="17.25" customHeight="1" spans="1:6">
      <c r="A141" s="89"/>
      <c r="B141" s="89"/>
      <c r="C141" s="90" t="s">
        <v>62</v>
      </c>
      <c r="D141" s="81">
        <f>SUM(D142:D143)</f>
        <v>24000</v>
      </c>
      <c r="E141" s="81">
        <f>SUM(E142:E143)</f>
        <v>4844</v>
      </c>
      <c r="F141" s="81">
        <f>SUM(F142:F143)</f>
        <v>4844</v>
      </c>
    </row>
    <row r="142" ht="22.5" spans="1:6">
      <c r="A142" s="82" t="s">
        <v>195</v>
      </c>
      <c r="B142" s="82"/>
      <c r="C142" s="84" t="s">
        <v>196</v>
      </c>
      <c r="D142" s="91">
        <v>4000</v>
      </c>
      <c r="E142" s="91">
        <v>4000</v>
      </c>
      <c r="F142" s="91">
        <v>4000</v>
      </c>
    </row>
    <row r="143" ht="22.5" spans="1:6">
      <c r="A143" s="82" t="s">
        <v>197</v>
      </c>
      <c r="B143" s="82"/>
      <c r="C143" s="114" t="s">
        <v>198</v>
      </c>
      <c r="D143" s="91">
        <v>20000</v>
      </c>
      <c r="E143" s="92">
        <v>844</v>
      </c>
      <c r="F143" s="91">
        <v>844</v>
      </c>
    </row>
    <row r="144" ht="45" spans="1:6">
      <c r="A144" s="75" t="s">
        <v>199</v>
      </c>
      <c r="B144" s="65"/>
      <c r="C144" s="66" t="s">
        <v>200</v>
      </c>
      <c r="D144" s="76">
        <f>D145+D150</f>
        <v>102000</v>
      </c>
      <c r="E144" s="76">
        <f>E145+E150</f>
        <v>76557</v>
      </c>
      <c r="F144" s="76">
        <f>F145+F150</f>
        <v>76302</v>
      </c>
    </row>
    <row r="145" ht="33.75" spans="1:6">
      <c r="A145" s="140" t="s">
        <v>201</v>
      </c>
      <c r="B145" s="141"/>
      <c r="C145" s="142" t="s">
        <v>202</v>
      </c>
      <c r="D145" s="53">
        <f>D146</f>
        <v>17000</v>
      </c>
      <c r="E145" s="53">
        <f t="shared" ref="E145:E151" si="13">E146</f>
        <v>15286</v>
      </c>
      <c r="F145" s="53">
        <f t="shared" ref="F145:F151" si="14">F146</f>
        <v>15286</v>
      </c>
    </row>
    <row r="146" spans="1:6">
      <c r="A146" s="89"/>
      <c r="B146" s="89"/>
      <c r="C146" s="90" t="s">
        <v>14</v>
      </c>
      <c r="D146" s="81">
        <f>D147</f>
        <v>17000</v>
      </c>
      <c r="E146" s="81">
        <f t="shared" si="13"/>
        <v>15286</v>
      </c>
      <c r="F146" s="81">
        <f t="shared" si="14"/>
        <v>15286</v>
      </c>
    </row>
    <row r="147" ht="18" customHeight="1" spans="1:6">
      <c r="A147" s="89"/>
      <c r="B147" s="89"/>
      <c r="C147" s="90" t="s">
        <v>203</v>
      </c>
      <c r="D147" s="81">
        <f>SUM(D148:D149)</f>
        <v>17000</v>
      </c>
      <c r="E147" s="81">
        <f>SUM(E148:E149)</f>
        <v>15286</v>
      </c>
      <c r="F147" s="81">
        <f>SUM(F148:F149)</f>
        <v>15286</v>
      </c>
    </row>
    <row r="148" ht="33.75" spans="1:6">
      <c r="A148" s="143" t="s">
        <v>204</v>
      </c>
      <c r="B148" s="94"/>
      <c r="C148" s="84" t="s">
        <v>205</v>
      </c>
      <c r="D148" s="144">
        <v>15000</v>
      </c>
      <c r="E148" s="144">
        <v>15286</v>
      </c>
      <c r="F148" s="144">
        <v>15286</v>
      </c>
    </row>
    <row r="149" ht="33.75" spans="1:6">
      <c r="A149" s="108" t="s">
        <v>206</v>
      </c>
      <c r="B149" s="82"/>
      <c r="C149" s="145" t="s">
        <v>207</v>
      </c>
      <c r="D149" s="146">
        <v>2000</v>
      </c>
      <c r="E149" s="146">
        <v>0</v>
      </c>
      <c r="F149" s="146">
        <v>0</v>
      </c>
    </row>
    <row r="150" ht="56.25" spans="1:6">
      <c r="A150" s="140" t="s">
        <v>208</v>
      </c>
      <c r="B150" s="141"/>
      <c r="C150" s="142" t="s">
        <v>209</v>
      </c>
      <c r="D150" s="53">
        <f>D151</f>
        <v>85000</v>
      </c>
      <c r="E150" s="53">
        <f t="shared" si="13"/>
        <v>61271</v>
      </c>
      <c r="F150" s="53">
        <f t="shared" si="14"/>
        <v>61016</v>
      </c>
    </row>
    <row r="151" spans="1:6">
      <c r="A151" s="89"/>
      <c r="B151" s="89"/>
      <c r="C151" s="90" t="s">
        <v>210</v>
      </c>
      <c r="D151" s="81">
        <f>D152</f>
        <v>85000</v>
      </c>
      <c r="E151" s="81">
        <f t="shared" si="13"/>
        <v>61271</v>
      </c>
      <c r="F151" s="81">
        <f t="shared" si="14"/>
        <v>61016</v>
      </c>
    </row>
    <row r="152" ht="30" customHeight="1" spans="1:6">
      <c r="A152" s="89"/>
      <c r="B152" s="89"/>
      <c r="C152" s="90" t="s">
        <v>203</v>
      </c>
      <c r="D152" s="81">
        <f>SUM(D153:D158)</f>
        <v>85000</v>
      </c>
      <c r="E152" s="81">
        <f>SUM(E153:E158)</f>
        <v>61271</v>
      </c>
      <c r="F152" s="81">
        <f>SUM(F153:F158)</f>
        <v>61016</v>
      </c>
    </row>
    <row r="153" ht="30" customHeight="1" spans="1:6">
      <c r="A153" s="99" t="s">
        <v>208</v>
      </c>
      <c r="B153" s="99"/>
      <c r="C153" s="122" t="s">
        <v>211</v>
      </c>
      <c r="D153" s="85">
        <v>1500</v>
      </c>
      <c r="E153" s="85">
        <v>1500</v>
      </c>
      <c r="F153" s="85">
        <v>1500</v>
      </c>
    </row>
    <row r="154" ht="67.5" spans="1:6">
      <c r="A154" s="108" t="s">
        <v>212</v>
      </c>
      <c r="B154" s="82"/>
      <c r="C154" s="145" t="s">
        <v>213</v>
      </c>
      <c r="D154" s="147">
        <v>5000</v>
      </c>
      <c r="E154" s="148">
        <v>3800</v>
      </c>
      <c r="F154" s="147">
        <v>3738</v>
      </c>
    </row>
    <row r="155" ht="45" spans="1:6">
      <c r="A155" s="108" t="s">
        <v>214</v>
      </c>
      <c r="B155" s="82"/>
      <c r="C155" s="145" t="s">
        <v>215</v>
      </c>
      <c r="D155" s="147">
        <v>60000</v>
      </c>
      <c r="E155" s="148">
        <v>52000</v>
      </c>
      <c r="F155" s="147">
        <v>51807</v>
      </c>
    </row>
    <row r="156" ht="67.5" spans="1:6">
      <c r="A156" s="108" t="s">
        <v>216</v>
      </c>
      <c r="B156" s="82"/>
      <c r="C156" s="145" t="s">
        <v>217</v>
      </c>
      <c r="D156" s="147">
        <v>10000</v>
      </c>
      <c r="E156" s="148">
        <v>0</v>
      </c>
      <c r="F156" s="147">
        <v>0</v>
      </c>
    </row>
    <row r="157" ht="22.5" spans="1:6">
      <c r="A157" s="108" t="s">
        <v>218</v>
      </c>
      <c r="B157" s="82"/>
      <c r="C157" s="145" t="s">
        <v>219</v>
      </c>
      <c r="D157" s="147">
        <v>7000</v>
      </c>
      <c r="E157" s="148">
        <v>3537</v>
      </c>
      <c r="F157" s="147">
        <v>3537</v>
      </c>
    </row>
    <row r="158" ht="33.75" spans="1:6">
      <c r="A158" s="108" t="s">
        <v>220</v>
      </c>
      <c r="B158" s="82"/>
      <c r="C158" s="149" t="s">
        <v>221</v>
      </c>
      <c r="D158" s="147">
        <v>1500</v>
      </c>
      <c r="E158" s="148">
        <v>434</v>
      </c>
      <c r="F158" s="147">
        <v>434</v>
      </c>
    </row>
    <row r="159" ht="45" spans="1:6">
      <c r="A159" s="75" t="s">
        <v>222</v>
      </c>
      <c r="B159" s="65"/>
      <c r="C159" s="66" t="s">
        <v>223</v>
      </c>
      <c r="D159" s="76">
        <f>SUM(D160+D173+D180+D189+D201)</f>
        <v>817500</v>
      </c>
      <c r="E159" s="76">
        <f>SUM(E160+E173+E180+E189+E201)</f>
        <v>225392</v>
      </c>
      <c r="F159" s="76">
        <f>SUM(F160+F173+F180+F189+F201)</f>
        <v>198432</v>
      </c>
    </row>
    <row r="160" ht="78.75" spans="1:6">
      <c r="A160" s="140" t="s">
        <v>224</v>
      </c>
      <c r="B160" s="141"/>
      <c r="C160" s="142" t="s">
        <v>225</v>
      </c>
      <c r="D160" s="53">
        <f>D161</f>
        <v>502000</v>
      </c>
      <c r="E160" s="53">
        <f>E161</f>
        <v>67218</v>
      </c>
      <c r="F160" s="53">
        <f>F161</f>
        <v>62997</v>
      </c>
    </row>
    <row r="161" spans="1:6">
      <c r="A161" s="89"/>
      <c r="B161" s="89"/>
      <c r="C161" s="90" t="s">
        <v>14</v>
      </c>
      <c r="D161" s="81">
        <f>D162</f>
        <v>502000</v>
      </c>
      <c r="E161" s="81">
        <f>E162</f>
        <v>67218</v>
      </c>
      <c r="F161" s="81">
        <f>F162</f>
        <v>62997</v>
      </c>
    </row>
    <row r="162" ht="18" customHeight="1" spans="1:6">
      <c r="A162" s="89"/>
      <c r="B162" s="89"/>
      <c r="C162" s="90" t="s">
        <v>62</v>
      </c>
      <c r="D162" s="81">
        <f>SUM(D163:D172)</f>
        <v>502000</v>
      </c>
      <c r="E162" s="81">
        <f>SUM(E163:E172)</f>
        <v>67218</v>
      </c>
      <c r="F162" s="81">
        <f>SUM(F163:F172)</f>
        <v>62997</v>
      </c>
    </row>
    <row r="163" ht="12" customHeight="1" spans="1:6">
      <c r="A163" s="108" t="s">
        <v>226</v>
      </c>
      <c r="B163" s="108"/>
      <c r="C163" s="148" t="s">
        <v>227</v>
      </c>
      <c r="D163" s="150">
        <v>25000</v>
      </c>
      <c r="E163" s="151">
        <v>15000</v>
      </c>
      <c r="F163" s="150">
        <v>13736</v>
      </c>
    </row>
    <row r="164" ht="45" spans="1:6">
      <c r="A164" s="108" t="s">
        <v>228</v>
      </c>
      <c r="B164" s="152"/>
      <c r="C164" s="153" t="s">
        <v>229</v>
      </c>
      <c r="D164" s="154" t="s">
        <v>230</v>
      </c>
      <c r="E164" s="154" t="s">
        <v>230</v>
      </c>
      <c r="F164" s="154" t="s">
        <v>230</v>
      </c>
    </row>
    <row r="165" ht="22.5" spans="1:6">
      <c r="A165" s="108" t="s">
        <v>231</v>
      </c>
      <c r="B165" s="108"/>
      <c r="C165" s="114" t="s">
        <v>232</v>
      </c>
      <c r="D165" s="148">
        <v>30000</v>
      </c>
      <c r="E165" s="148">
        <v>3000</v>
      </c>
      <c r="F165" s="148">
        <v>3000</v>
      </c>
    </row>
    <row r="166" ht="22.5" spans="1:6">
      <c r="A166" s="108" t="s">
        <v>233</v>
      </c>
      <c r="B166" s="108"/>
      <c r="C166" s="155" t="s">
        <v>234</v>
      </c>
      <c r="D166" s="148">
        <v>10000</v>
      </c>
      <c r="E166" s="148">
        <v>9557</v>
      </c>
      <c r="F166" s="148">
        <v>7557</v>
      </c>
    </row>
    <row r="167" ht="33.75" spans="1:6">
      <c r="A167" s="108" t="s">
        <v>235</v>
      </c>
      <c r="B167" s="156"/>
      <c r="C167" s="114" t="s">
        <v>236</v>
      </c>
      <c r="D167" s="148">
        <v>150000</v>
      </c>
      <c r="E167" s="148">
        <v>0</v>
      </c>
      <c r="F167" s="148">
        <v>0</v>
      </c>
    </row>
    <row r="168" ht="22.5" spans="1:6">
      <c r="A168" s="108" t="s">
        <v>237</v>
      </c>
      <c r="B168" s="108"/>
      <c r="C168" s="155" t="s">
        <v>238</v>
      </c>
      <c r="D168" s="148">
        <v>5000</v>
      </c>
      <c r="E168" s="148">
        <v>8150</v>
      </c>
      <c r="F168" s="148">
        <v>8150</v>
      </c>
    </row>
    <row r="169" ht="56.25" spans="1:6">
      <c r="A169" s="108" t="s">
        <v>239</v>
      </c>
      <c r="B169" s="108"/>
      <c r="C169" s="114" t="s">
        <v>240</v>
      </c>
      <c r="D169" s="148">
        <v>230000</v>
      </c>
      <c r="E169" s="148">
        <v>11000</v>
      </c>
      <c r="F169" s="148">
        <v>10042</v>
      </c>
    </row>
    <row r="170" ht="33.75" spans="1:6">
      <c r="A170" s="108" t="s">
        <v>241</v>
      </c>
      <c r="B170" s="108"/>
      <c r="C170" s="114" t="s">
        <v>242</v>
      </c>
      <c r="D170" s="148">
        <v>20000</v>
      </c>
      <c r="E170" s="148">
        <v>0</v>
      </c>
      <c r="F170" s="148">
        <v>0</v>
      </c>
    </row>
    <row r="171" ht="56.25" spans="1:6">
      <c r="A171" s="108" t="s">
        <v>243</v>
      </c>
      <c r="B171" s="108"/>
      <c r="C171" s="115" t="s">
        <v>244</v>
      </c>
      <c r="D171" s="148">
        <v>7000</v>
      </c>
      <c r="E171" s="148">
        <v>3159</v>
      </c>
      <c r="F171" s="148">
        <v>3160</v>
      </c>
    </row>
    <row r="172" ht="33.75" spans="1:6">
      <c r="A172" s="108" t="s">
        <v>245</v>
      </c>
      <c r="B172" s="108"/>
      <c r="C172" s="114" t="s">
        <v>246</v>
      </c>
      <c r="D172" s="148">
        <v>25000</v>
      </c>
      <c r="E172" s="148">
        <v>17352</v>
      </c>
      <c r="F172" s="148">
        <v>17352</v>
      </c>
    </row>
    <row r="173" ht="78.75" spans="1:6">
      <c r="A173" s="140" t="s">
        <v>247</v>
      </c>
      <c r="B173" s="141"/>
      <c r="C173" s="142" t="s">
        <v>248</v>
      </c>
      <c r="D173" s="53">
        <f>D174</f>
        <v>105000</v>
      </c>
      <c r="E173" s="53">
        <f>E174</f>
        <v>54470</v>
      </c>
      <c r="F173" s="53">
        <f>F174</f>
        <v>53583</v>
      </c>
    </row>
    <row r="174" spans="1:6">
      <c r="A174" s="89"/>
      <c r="B174" s="89"/>
      <c r="C174" s="90" t="s">
        <v>14</v>
      </c>
      <c r="D174" s="81">
        <f>D175</f>
        <v>105000</v>
      </c>
      <c r="E174" s="81">
        <f>E175</f>
        <v>54470</v>
      </c>
      <c r="F174" s="81">
        <f>F175</f>
        <v>53583</v>
      </c>
    </row>
    <row r="175" spans="1:6">
      <c r="A175" s="89"/>
      <c r="B175" s="89"/>
      <c r="C175" s="90" t="s">
        <v>62</v>
      </c>
      <c r="D175" s="81">
        <f>SUM(D176:D179)</f>
        <v>105000</v>
      </c>
      <c r="E175" s="81">
        <f>SUM(E176:E179)</f>
        <v>54470</v>
      </c>
      <c r="F175" s="81">
        <f>SUM(F176:F179)</f>
        <v>53583</v>
      </c>
    </row>
    <row r="176" s="31" customFormat="1" ht="67.5" spans="1:6">
      <c r="A176" s="156" t="s">
        <v>249</v>
      </c>
      <c r="B176" s="156"/>
      <c r="C176" s="115" t="s">
        <v>250</v>
      </c>
      <c r="D176" s="85">
        <v>30000</v>
      </c>
      <c r="E176" s="85">
        <v>12000</v>
      </c>
      <c r="F176" s="85">
        <v>11113</v>
      </c>
    </row>
    <row r="177" s="31" customFormat="1" ht="45" spans="1:6">
      <c r="A177" s="156" t="s">
        <v>251</v>
      </c>
      <c r="B177" s="156"/>
      <c r="C177" s="157" t="s">
        <v>252</v>
      </c>
      <c r="D177" s="85">
        <v>50000</v>
      </c>
      <c r="E177" s="85">
        <v>31350</v>
      </c>
      <c r="F177" s="85">
        <v>31350</v>
      </c>
    </row>
    <row r="178" s="31" customFormat="1" ht="112.5" spans="1:6">
      <c r="A178" s="156" t="s">
        <v>253</v>
      </c>
      <c r="B178" s="156"/>
      <c r="C178" s="157" t="s">
        <v>254</v>
      </c>
      <c r="D178" s="85">
        <v>10000</v>
      </c>
      <c r="E178" s="85">
        <v>7345</v>
      </c>
      <c r="F178" s="85">
        <v>7345</v>
      </c>
    </row>
    <row r="179" ht="56.25" spans="1:6">
      <c r="A179" s="143" t="s">
        <v>255</v>
      </c>
      <c r="B179" s="156"/>
      <c r="C179" s="115" t="s">
        <v>256</v>
      </c>
      <c r="D179" s="120">
        <v>15000</v>
      </c>
      <c r="E179" s="120">
        <v>3775</v>
      </c>
      <c r="F179" s="120">
        <v>3775</v>
      </c>
    </row>
    <row r="180" ht="101.25" spans="1:6">
      <c r="A180" s="140" t="s">
        <v>257</v>
      </c>
      <c r="B180" s="141"/>
      <c r="C180" s="142" t="s">
        <v>258</v>
      </c>
      <c r="D180" s="158">
        <f>D181</f>
        <v>131000</v>
      </c>
      <c r="E180" s="158">
        <f>E181</f>
        <v>62948</v>
      </c>
      <c r="F180" s="158">
        <f>F181</f>
        <v>53471</v>
      </c>
    </row>
    <row r="181" spans="1:6">
      <c r="A181" s="89"/>
      <c r="B181" s="89"/>
      <c r="C181" s="90" t="s">
        <v>14</v>
      </c>
      <c r="D181" s="159">
        <f>D182</f>
        <v>131000</v>
      </c>
      <c r="E181" s="159">
        <f>E182</f>
        <v>62948</v>
      </c>
      <c r="F181" s="159">
        <f>F182</f>
        <v>53471</v>
      </c>
    </row>
    <row r="182" spans="1:6">
      <c r="A182" s="43"/>
      <c r="B182" s="43"/>
      <c r="C182" s="90" t="s">
        <v>62</v>
      </c>
      <c r="D182" s="159">
        <f>SUM(D183:D188)</f>
        <v>131000</v>
      </c>
      <c r="E182" s="159">
        <f>SUM(E183:E188)</f>
        <v>62948</v>
      </c>
      <c r="F182" s="159">
        <f>SUM(F183:F188)</f>
        <v>53471</v>
      </c>
    </row>
    <row r="183" ht="67.5" spans="1:6">
      <c r="A183" s="108" t="s">
        <v>259</v>
      </c>
      <c r="B183" s="108"/>
      <c r="C183" s="145" t="s">
        <v>260</v>
      </c>
      <c r="D183" s="91">
        <v>2000</v>
      </c>
      <c r="E183" s="92">
        <v>1383</v>
      </c>
      <c r="F183" s="91">
        <v>1383</v>
      </c>
    </row>
    <row r="184" ht="56.25" spans="1:6">
      <c r="A184" s="108" t="s">
        <v>261</v>
      </c>
      <c r="B184" s="108"/>
      <c r="C184" s="86" t="s">
        <v>262</v>
      </c>
      <c r="D184" s="91">
        <v>2500</v>
      </c>
      <c r="E184" s="92">
        <v>1335</v>
      </c>
      <c r="F184" s="91">
        <v>1335</v>
      </c>
    </row>
    <row r="185" ht="56.25" spans="1:6">
      <c r="A185" s="108" t="s">
        <v>263</v>
      </c>
      <c r="B185" s="44"/>
      <c r="C185" s="145" t="s">
        <v>264</v>
      </c>
      <c r="D185" s="72">
        <v>100000</v>
      </c>
      <c r="E185" s="72">
        <v>29024</v>
      </c>
      <c r="F185" s="72">
        <v>29024</v>
      </c>
    </row>
    <row r="186" ht="90" spans="1:6">
      <c r="A186" s="108" t="s">
        <v>265</v>
      </c>
      <c r="B186" s="44"/>
      <c r="C186" s="160" t="s">
        <v>266</v>
      </c>
      <c r="D186" s="72">
        <v>20000</v>
      </c>
      <c r="E186" s="72">
        <v>25806</v>
      </c>
      <c r="F186" s="72">
        <v>21329</v>
      </c>
    </row>
    <row r="187" ht="90" spans="1:6">
      <c r="A187" s="108" t="s">
        <v>267</v>
      </c>
      <c r="B187" s="44"/>
      <c r="C187" s="145" t="s">
        <v>268</v>
      </c>
      <c r="D187" s="72">
        <v>1500</v>
      </c>
      <c r="E187" s="72">
        <v>400</v>
      </c>
      <c r="F187" s="72">
        <v>400</v>
      </c>
    </row>
    <row r="188" ht="56.25" spans="1:6">
      <c r="A188" s="108" t="s">
        <v>269</v>
      </c>
      <c r="B188" s="44"/>
      <c r="C188" s="149" t="s">
        <v>270</v>
      </c>
      <c r="D188" s="72">
        <v>5000</v>
      </c>
      <c r="E188" s="72">
        <v>5000</v>
      </c>
      <c r="F188" s="72">
        <v>0</v>
      </c>
    </row>
    <row r="189" ht="67.5" spans="1:6">
      <c r="A189" s="140" t="s">
        <v>271</v>
      </c>
      <c r="B189" s="141"/>
      <c r="C189" s="142" t="s">
        <v>272</v>
      </c>
      <c r="D189" s="158">
        <f>D190</f>
        <v>77500</v>
      </c>
      <c r="E189" s="158">
        <f>E190</f>
        <v>39608</v>
      </c>
      <c r="F189" s="158">
        <f>F190</f>
        <v>27233</v>
      </c>
    </row>
    <row r="190" spans="1:6">
      <c r="A190" s="89"/>
      <c r="B190" s="89"/>
      <c r="C190" s="90" t="s">
        <v>14</v>
      </c>
      <c r="D190" s="159">
        <f>D191</f>
        <v>77500</v>
      </c>
      <c r="E190" s="159">
        <f>E191</f>
        <v>39608</v>
      </c>
      <c r="F190" s="159">
        <f>F191</f>
        <v>27233</v>
      </c>
    </row>
    <row r="191" spans="1:6">
      <c r="A191" s="43"/>
      <c r="B191" s="43"/>
      <c r="C191" s="90" t="s">
        <v>62</v>
      </c>
      <c r="D191" s="159">
        <f>SUM(D192:D200)</f>
        <v>77500</v>
      </c>
      <c r="E191" s="159">
        <f>SUM(E192:E200)</f>
        <v>39608</v>
      </c>
      <c r="F191" s="159">
        <f>SUM(F192:F200)</f>
        <v>27233</v>
      </c>
    </row>
    <row r="192" s="31" customFormat="1" ht="33.75" spans="1:6">
      <c r="A192" s="108" t="s">
        <v>273</v>
      </c>
      <c r="B192" s="108"/>
      <c r="C192" s="114" t="s">
        <v>274</v>
      </c>
      <c r="D192" s="161">
        <v>10000</v>
      </c>
      <c r="E192" s="85">
        <v>2272</v>
      </c>
      <c r="F192" s="161">
        <v>2272</v>
      </c>
    </row>
    <row r="193" ht="45" spans="1:6">
      <c r="A193" s="108" t="s">
        <v>275</v>
      </c>
      <c r="B193" s="108"/>
      <c r="C193" s="145" t="s">
        <v>276</v>
      </c>
      <c r="D193" s="161">
        <v>12000</v>
      </c>
      <c r="E193" s="85">
        <v>14550</v>
      </c>
      <c r="F193" s="161">
        <v>14524</v>
      </c>
    </row>
    <row r="194" ht="101.25" spans="1:6">
      <c r="A194" s="108" t="s">
        <v>277</v>
      </c>
      <c r="B194" s="108"/>
      <c r="C194" s="114" t="s">
        <v>278</v>
      </c>
      <c r="D194" s="161">
        <v>24000</v>
      </c>
      <c r="E194" s="85">
        <v>15950</v>
      </c>
      <c r="F194" s="161">
        <v>7601</v>
      </c>
    </row>
    <row r="195" ht="56.25" spans="1:6">
      <c r="A195" s="108" t="s">
        <v>277</v>
      </c>
      <c r="B195" s="108"/>
      <c r="C195" s="114" t="s">
        <v>279</v>
      </c>
      <c r="D195" s="161">
        <v>1000</v>
      </c>
      <c r="E195" s="161">
        <v>0</v>
      </c>
      <c r="F195" s="161">
        <v>0</v>
      </c>
    </row>
    <row r="196" ht="33.75" spans="1:6">
      <c r="A196" s="108" t="s">
        <v>280</v>
      </c>
      <c r="B196" s="108"/>
      <c r="C196" s="145" t="s">
        <v>281</v>
      </c>
      <c r="D196" s="161">
        <v>6000</v>
      </c>
      <c r="E196" s="85">
        <v>846</v>
      </c>
      <c r="F196" s="161">
        <v>846</v>
      </c>
    </row>
    <row r="197" ht="22.5" spans="1:6">
      <c r="A197" s="108" t="s">
        <v>282</v>
      </c>
      <c r="B197" s="108"/>
      <c r="C197" s="157" t="s">
        <v>283</v>
      </c>
      <c r="D197" s="161">
        <v>15000</v>
      </c>
      <c r="E197" s="85">
        <v>0</v>
      </c>
      <c r="F197" s="161">
        <v>0</v>
      </c>
    </row>
    <row r="198" ht="22.5" spans="1:6">
      <c r="A198" s="108" t="s">
        <v>284</v>
      </c>
      <c r="B198" s="108"/>
      <c r="C198" s="157" t="s">
        <v>285</v>
      </c>
      <c r="D198" s="161">
        <v>5000</v>
      </c>
      <c r="E198" s="85">
        <v>0</v>
      </c>
      <c r="F198" s="161">
        <v>0</v>
      </c>
    </row>
    <row r="199" ht="22.5" spans="1:6">
      <c r="A199" s="108" t="s">
        <v>286</v>
      </c>
      <c r="B199" s="108"/>
      <c r="C199" s="114" t="s">
        <v>287</v>
      </c>
      <c r="D199" s="162">
        <v>1500</v>
      </c>
      <c r="E199" s="120">
        <v>1510</v>
      </c>
      <c r="F199" s="162">
        <v>1510</v>
      </c>
    </row>
    <row r="200" s="32" customFormat="1" ht="22.5" spans="1:6">
      <c r="A200" s="108" t="s">
        <v>288</v>
      </c>
      <c r="B200" s="108"/>
      <c r="C200" s="86" t="s">
        <v>289</v>
      </c>
      <c r="D200" s="162">
        <v>3000</v>
      </c>
      <c r="E200" s="120">
        <v>4480</v>
      </c>
      <c r="F200" s="162">
        <v>480</v>
      </c>
    </row>
    <row r="201" s="33" customFormat="1" ht="45" spans="1:6">
      <c r="A201" s="163" t="s">
        <v>290</v>
      </c>
      <c r="B201" s="164"/>
      <c r="C201" s="165" t="s">
        <v>291</v>
      </c>
      <c r="D201" s="103">
        <f>D202</f>
        <v>2000</v>
      </c>
      <c r="E201" s="103">
        <f t="shared" ref="E201:E203" si="15">E202</f>
        <v>1148</v>
      </c>
      <c r="F201" s="103">
        <f t="shared" ref="F201:F203" si="16">F202</f>
        <v>1148</v>
      </c>
    </row>
    <row r="202" spans="1:6">
      <c r="A202" s="108"/>
      <c r="B202" s="166"/>
      <c r="C202" s="90" t="s">
        <v>14</v>
      </c>
      <c r="D202" s="167">
        <f>D203</f>
        <v>2000</v>
      </c>
      <c r="E202" s="167">
        <f t="shared" si="15"/>
        <v>1148</v>
      </c>
      <c r="F202" s="167">
        <f t="shared" si="16"/>
        <v>1148</v>
      </c>
    </row>
    <row r="203" ht="22.5" spans="1:6">
      <c r="A203" s="108"/>
      <c r="B203" s="166"/>
      <c r="C203" s="86" t="s">
        <v>292</v>
      </c>
      <c r="D203" s="167">
        <f>D204</f>
        <v>2000</v>
      </c>
      <c r="E203" s="167">
        <f t="shared" si="15"/>
        <v>1148</v>
      </c>
      <c r="F203" s="167">
        <f t="shared" si="16"/>
        <v>1148</v>
      </c>
    </row>
    <row r="204" ht="33.75" spans="1:6">
      <c r="A204" s="108" t="s">
        <v>293</v>
      </c>
      <c r="B204" s="108"/>
      <c r="C204" s="114" t="s">
        <v>294</v>
      </c>
      <c r="D204" s="162">
        <v>2000</v>
      </c>
      <c r="E204" s="120">
        <v>1148</v>
      </c>
      <c r="F204" s="162">
        <v>1148</v>
      </c>
    </row>
    <row r="205" ht="22.5" spans="1:6">
      <c r="A205" s="75" t="s">
        <v>295</v>
      </c>
      <c r="B205" s="65"/>
      <c r="C205" s="66" t="s">
        <v>296</v>
      </c>
      <c r="D205" s="76">
        <f>D206+D213</f>
        <v>519423</v>
      </c>
      <c r="E205" s="76">
        <f>E206+E213</f>
        <v>49177</v>
      </c>
      <c r="F205" s="76">
        <f>F206+F213</f>
        <v>25736</v>
      </c>
    </row>
    <row r="206" ht="45" spans="1:6">
      <c r="A206" s="77" t="s">
        <v>297</v>
      </c>
      <c r="B206" s="78"/>
      <c r="C206" s="79" t="s">
        <v>298</v>
      </c>
      <c r="D206" s="132">
        <f>D207</f>
        <v>65000</v>
      </c>
      <c r="E206" s="132">
        <f>E207</f>
        <v>1443</v>
      </c>
      <c r="F206" s="132">
        <f>F207</f>
        <v>1443</v>
      </c>
    </row>
    <row r="207" spans="1:6">
      <c r="A207" s="43"/>
      <c r="B207" s="43"/>
      <c r="C207" s="69" t="s">
        <v>14</v>
      </c>
      <c r="D207" s="159">
        <f>D208</f>
        <v>65000</v>
      </c>
      <c r="E207" s="159">
        <f>E208</f>
        <v>1443</v>
      </c>
      <c r="F207" s="159">
        <f>F208</f>
        <v>1443</v>
      </c>
    </row>
    <row r="208" ht="33.75" spans="1:6">
      <c r="A208" s="168"/>
      <c r="B208" s="168"/>
      <c r="C208" s="169" t="s">
        <v>203</v>
      </c>
      <c r="D208" s="159">
        <f>SUM(D209:D212)</f>
        <v>65000</v>
      </c>
      <c r="E208" s="159">
        <f>SUM(E209:E212)</f>
        <v>1443</v>
      </c>
      <c r="F208" s="159">
        <f>SUM(F209:F212)</f>
        <v>1443</v>
      </c>
    </row>
    <row r="209" ht="22.5" customHeight="1" spans="1:6">
      <c r="A209" s="82" t="s">
        <v>299</v>
      </c>
      <c r="B209" s="82"/>
      <c r="C209" s="86" t="s">
        <v>300</v>
      </c>
      <c r="D209" s="170">
        <v>5000</v>
      </c>
      <c r="E209" s="171">
        <v>1443</v>
      </c>
      <c r="F209" s="170">
        <v>1443</v>
      </c>
    </row>
    <row r="210" ht="12" customHeight="1" spans="1:6">
      <c r="A210" s="82" t="s">
        <v>301</v>
      </c>
      <c r="B210" s="82"/>
      <c r="C210" s="145" t="s">
        <v>302</v>
      </c>
      <c r="D210" s="170">
        <v>20000</v>
      </c>
      <c r="E210" s="171">
        <v>0</v>
      </c>
      <c r="F210" s="170">
        <v>0</v>
      </c>
    </row>
    <row r="211" ht="12.75" customHeight="1" spans="1:6">
      <c r="A211" s="82" t="s">
        <v>303</v>
      </c>
      <c r="B211" s="82"/>
      <c r="C211" s="145" t="s">
        <v>304</v>
      </c>
      <c r="D211" s="170">
        <v>20000</v>
      </c>
      <c r="E211" s="171">
        <v>0</v>
      </c>
      <c r="F211" s="170">
        <v>0</v>
      </c>
    </row>
    <row r="212" ht="12.75" customHeight="1" spans="1:6">
      <c r="A212" s="82" t="s">
        <v>305</v>
      </c>
      <c r="B212" s="82"/>
      <c r="C212" s="145" t="s">
        <v>306</v>
      </c>
      <c r="D212" s="170">
        <v>20000</v>
      </c>
      <c r="E212" s="171">
        <v>0</v>
      </c>
      <c r="F212" s="170">
        <v>0</v>
      </c>
    </row>
    <row r="213" ht="90" spans="1:6">
      <c r="A213" s="77" t="s">
        <v>307</v>
      </c>
      <c r="B213" s="78"/>
      <c r="C213" s="79" t="s">
        <v>308</v>
      </c>
      <c r="D213" s="158">
        <f>D214</f>
        <v>454423</v>
      </c>
      <c r="E213" s="158">
        <f>E214</f>
        <v>47734</v>
      </c>
      <c r="F213" s="158">
        <f>F214</f>
        <v>24293</v>
      </c>
    </row>
    <row r="214" spans="1:6">
      <c r="A214" s="43"/>
      <c r="B214" s="43"/>
      <c r="C214" s="69" t="s">
        <v>14</v>
      </c>
      <c r="D214" s="159">
        <f>D215</f>
        <v>454423</v>
      </c>
      <c r="E214" s="159">
        <f>E215</f>
        <v>47734</v>
      </c>
      <c r="F214" s="159">
        <f>F215</f>
        <v>24293</v>
      </c>
    </row>
    <row r="215" spans="1:6">
      <c r="A215" s="43"/>
      <c r="B215" s="43"/>
      <c r="C215" s="69" t="s">
        <v>62</v>
      </c>
      <c r="D215" s="159">
        <f>SUM(D216:D226)</f>
        <v>454423</v>
      </c>
      <c r="E215" s="159">
        <f>SUM(E216:E226)</f>
        <v>47734</v>
      </c>
      <c r="F215" s="159">
        <f>SUM(F216:F226)</f>
        <v>24293</v>
      </c>
    </row>
    <row r="216" ht="90" spans="1:6">
      <c r="A216" s="108" t="s">
        <v>309</v>
      </c>
      <c r="B216" s="44"/>
      <c r="C216" s="172" t="s">
        <v>310</v>
      </c>
      <c r="D216" s="161">
        <v>27000</v>
      </c>
      <c r="E216" s="85">
        <v>0</v>
      </c>
      <c r="F216" s="161">
        <v>0</v>
      </c>
    </row>
    <row r="217" ht="33.75" spans="1:6">
      <c r="A217" s="108" t="s">
        <v>311</v>
      </c>
      <c r="B217" s="82"/>
      <c r="C217" s="114" t="s">
        <v>312</v>
      </c>
      <c r="D217" s="173">
        <v>5000</v>
      </c>
      <c r="E217" s="98">
        <v>6900</v>
      </c>
      <c r="F217" s="173">
        <v>6900</v>
      </c>
    </row>
    <row r="218" ht="78.75" spans="1:6">
      <c r="A218" s="108" t="s">
        <v>313</v>
      </c>
      <c r="B218" s="108"/>
      <c r="C218" s="114" t="s">
        <v>314</v>
      </c>
      <c r="D218" s="173">
        <v>15000</v>
      </c>
      <c r="E218" s="98">
        <v>7000</v>
      </c>
      <c r="F218" s="173">
        <v>6592</v>
      </c>
    </row>
    <row r="219" ht="33.75" spans="1:6">
      <c r="A219" s="108" t="s">
        <v>315</v>
      </c>
      <c r="B219" s="108"/>
      <c r="C219" s="114" t="s">
        <v>316</v>
      </c>
      <c r="D219" s="173">
        <v>10000</v>
      </c>
      <c r="E219" s="98">
        <v>1400</v>
      </c>
      <c r="F219" s="173">
        <v>1367</v>
      </c>
    </row>
    <row r="220" ht="33.75" spans="1:6">
      <c r="A220" s="108" t="s">
        <v>317</v>
      </c>
      <c r="B220" s="108"/>
      <c r="C220" s="114" t="s">
        <v>318</v>
      </c>
      <c r="D220" s="173">
        <v>200000</v>
      </c>
      <c r="E220" s="98">
        <v>8220</v>
      </c>
      <c r="F220" s="173">
        <v>8220</v>
      </c>
    </row>
    <row r="221" ht="33.75" spans="1:6">
      <c r="A221" s="108" t="s">
        <v>319</v>
      </c>
      <c r="B221" s="108"/>
      <c r="C221" s="114" t="s">
        <v>320</v>
      </c>
      <c r="D221" s="173">
        <v>100000</v>
      </c>
      <c r="E221" s="98">
        <v>23000</v>
      </c>
      <c r="F221" s="173">
        <v>0</v>
      </c>
    </row>
    <row r="222" ht="33.75" spans="1:6">
      <c r="A222" s="108" t="s">
        <v>321</v>
      </c>
      <c r="B222" s="156"/>
      <c r="C222" s="157" t="s">
        <v>322</v>
      </c>
      <c r="D222" s="173" t="s">
        <v>230</v>
      </c>
      <c r="E222" s="98" t="s">
        <v>230</v>
      </c>
      <c r="F222" s="173" t="s">
        <v>230</v>
      </c>
    </row>
    <row r="223" ht="78.75" spans="1:6">
      <c r="A223" s="108" t="s">
        <v>323</v>
      </c>
      <c r="B223" s="156"/>
      <c r="C223" s="157" t="s">
        <v>324</v>
      </c>
      <c r="D223" s="96">
        <v>15000</v>
      </c>
      <c r="E223" s="96">
        <v>1214</v>
      </c>
      <c r="F223" s="96">
        <v>1214</v>
      </c>
    </row>
    <row r="224" ht="22.5" spans="1:6">
      <c r="A224" s="108" t="s">
        <v>325</v>
      </c>
      <c r="B224" s="108"/>
      <c r="C224" s="145" t="s">
        <v>326</v>
      </c>
      <c r="D224" s="173">
        <v>10000</v>
      </c>
      <c r="E224" s="98">
        <v>0</v>
      </c>
      <c r="F224" s="173">
        <v>0</v>
      </c>
    </row>
    <row r="225" spans="1:6">
      <c r="A225" s="108" t="s">
        <v>327</v>
      </c>
      <c r="B225" s="156"/>
      <c r="C225" s="157" t="s">
        <v>328</v>
      </c>
      <c r="D225" s="173" t="s">
        <v>230</v>
      </c>
      <c r="E225" s="173" t="s">
        <v>230</v>
      </c>
      <c r="F225" s="173" t="s">
        <v>230</v>
      </c>
    </row>
    <row r="226" ht="67.5" spans="1:6">
      <c r="A226" s="108" t="s">
        <v>329</v>
      </c>
      <c r="B226" s="108"/>
      <c r="C226" s="114" t="s">
        <v>330</v>
      </c>
      <c r="D226" s="173">
        <v>72423</v>
      </c>
      <c r="E226" s="173" t="s">
        <v>230</v>
      </c>
      <c r="F226" s="173" t="s">
        <v>230</v>
      </c>
    </row>
    <row r="227" spans="1:6">
      <c r="A227" s="75" t="s">
        <v>331</v>
      </c>
      <c r="B227" s="65"/>
      <c r="C227" s="66" t="s">
        <v>332</v>
      </c>
      <c r="D227" s="76">
        <f>D228</f>
        <v>1173500</v>
      </c>
      <c r="E227" s="76">
        <f>E228</f>
        <v>1132543</v>
      </c>
      <c r="F227" s="76">
        <f>F228</f>
        <v>1083915</v>
      </c>
    </row>
    <row r="228" spans="1:6">
      <c r="A228" s="77" t="s">
        <v>333</v>
      </c>
      <c r="B228" s="78"/>
      <c r="C228" s="79" t="s">
        <v>334</v>
      </c>
      <c r="D228" s="132">
        <f>D229+D236+D294+D297+D303+D306</f>
        <v>1173500</v>
      </c>
      <c r="E228" s="132">
        <f>E229+E236+E294+E297+E303+E306</f>
        <v>1132543</v>
      </c>
      <c r="F228" s="132">
        <f>F229+F236+F294+F297+F303+F306</f>
        <v>1083915</v>
      </c>
    </row>
    <row r="229" s="30" customFormat="1" spans="1:6">
      <c r="A229" s="48"/>
      <c r="B229" s="48"/>
      <c r="C229" s="73" t="s">
        <v>13</v>
      </c>
      <c r="D229" s="174">
        <f>+D230+D234+D232</f>
        <v>610000</v>
      </c>
      <c r="E229" s="174">
        <f>+E230+E234+E232</f>
        <v>688000</v>
      </c>
      <c r="F229" s="174">
        <f>+F230+F234+F232</f>
        <v>674711</v>
      </c>
    </row>
    <row r="230" spans="1:6">
      <c r="A230" s="43"/>
      <c r="B230" s="43"/>
      <c r="C230" s="69" t="s">
        <v>335</v>
      </c>
      <c r="D230" s="174">
        <f>D231</f>
        <v>455000</v>
      </c>
      <c r="E230" s="174">
        <f>E231</f>
        <v>540000</v>
      </c>
      <c r="F230" s="174">
        <f>F231</f>
        <v>525780</v>
      </c>
    </row>
    <row r="231" spans="1:6">
      <c r="A231" s="44" t="s">
        <v>336</v>
      </c>
      <c r="B231" s="44"/>
      <c r="C231" s="45" t="s">
        <v>337</v>
      </c>
      <c r="D231" s="72">
        <v>455000</v>
      </c>
      <c r="E231" s="72">
        <v>540000</v>
      </c>
      <c r="F231" s="72">
        <v>525780</v>
      </c>
    </row>
    <row r="232" spans="1:6">
      <c r="A232" s="43"/>
      <c r="B232" s="43"/>
      <c r="C232" s="69" t="s">
        <v>338</v>
      </c>
      <c r="D232" s="74">
        <f>+D233</f>
        <v>65000</v>
      </c>
      <c r="E232" s="74">
        <f>+E233</f>
        <v>63000</v>
      </c>
      <c r="F232" s="74">
        <f>+F233</f>
        <v>66837</v>
      </c>
    </row>
    <row r="233" ht="45" spans="1:6">
      <c r="A233" s="44" t="s">
        <v>339</v>
      </c>
      <c r="B233" s="44"/>
      <c r="C233" s="45" t="s">
        <v>340</v>
      </c>
      <c r="D233" s="72">
        <v>65000</v>
      </c>
      <c r="E233" s="72">
        <v>63000</v>
      </c>
      <c r="F233" s="72">
        <v>66837</v>
      </c>
    </row>
    <row r="234" spans="1:6">
      <c r="A234" s="44"/>
      <c r="B234" s="43"/>
      <c r="C234" s="69" t="s">
        <v>341</v>
      </c>
      <c r="D234" s="74">
        <f>D235</f>
        <v>90000</v>
      </c>
      <c r="E234" s="74">
        <f>E235</f>
        <v>85000</v>
      </c>
      <c r="F234" s="74">
        <f>F235</f>
        <v>82094</v>
      </c>
    </row>
    <row r="235" ht="22.5" spans="1:6">
      <c r="A235" s="44" t="s">
        <v>342</v>
      </c>
      <c r="B235" s="44"/>
      <c r="C235" s="45" t="s">
        <v>343</v>
      </c>
      <c r="D235" s="72">
        <v>90000</v>
      </c>
      <c r="E235" s="72">
        <v>85000</v>
      </c>
      <c r="F235" s="72">
        <v>82094</v>
      </c>
    </row>
    <row r="236" ht="12" customHeight="1" spans="1:6">
      <c r="A236" s="43"/>
      <c r="B236" s="43"/>
      <c r="C236" s="69" t="s">
        <v>14</v>
      </c>
      <c r="D236" s="74">
        <f>D237+D244+D247+D250+D253+D277+D289</f>
        <v>370500</v>
      </c>
      <c r="E236" s="74">
        <f>E237+E244+E247+E250+E253+E277+E289</f>
        <v>315040</v>
      </c>
      <c r="F236" s="74">
        <f>F237+F244+F247+F250+F253+F277+F289</f>
        <v>280000</v>
      </c>
    </row>
    <row r="237" ht="22.5" spans="1:6">
      <c r="A237" s="43"/>
      <c r="B237" s="43"/>
      <c r="C237" s="69" t="s">
        <v>344</v>
      </c>
      <c r="D237" s="74">
        <f>D238+D239+D240+D241+D242++D243</f>
        <v>22800</v>
      </c>
      <c r="E237" s="74">
        <f>E238+E239+E240+E241+E242++E243</f>
        <v>21432</v>
      </c>
      <c r="F237" s="74">
        <f>F238+F239+F240+F241+F242++F243</f>
        <v>14840</v>
      </c>
    </row>
    <row r="238" spans="1:6">
      <c r="A238" s="44" t="s">
        <v>345</v>
      </c>
      <c r="B238" s="44"/>
      <c r="C238" s="45" t="s">
        <v>346</v>
      </c>
      <c r="D238" s="72">
        <v>2000</v>
      </c>
      <c r="E238" s="72">
        <v>2000</v>
      </c>
      <c r="F238" s="72">
        <v>1778</v>
      </c>
    </row>
    <row r="239" ht="36.75" customHeight="1" spans="1:6">
      <c r="A239" s="44" t="s">
        <v>347</v>
      </c>
      <c r="B239" s="44"/>
      <c r="C239" s="45" t="s">
        <v>348</v>
      </c>
      <c r="D239" s="72">
        <v>800</v>
      </c>
      <c r="E239" s="72">
        <v>800</v>
      </c>
      <c r="F239" s="72">
        <v>800</v>
      </c>
    </row>
    <row r="240" spans="1:6">
      <c r="A240" s="44" t="s">
        <v>349</v>
      </c>
      <c r="B240" s="44"/>
      <c r="C240" s="45" t="s">
        <v>350</v>
      </c>
      <c r="D240" s="71">
        <v>3000</v>
      </c>
      <c r="E240" s="72">
        <v>3000</v>
      </c>
      <c r="F240" s="71">
        <v>486</v>
      </c>
    </row>
    <row r="241" ht="12" customHeight="1" spans="1:6">
      <c r="A241" s="44" t="s">
        <v>351</v>
      </c>
      <c r="B241" s="44"/>
      <c r="C241" s="45" t="s">
        <v>352</v>
      </c>
      <c r="D241" s="71">
        <v>3000</v>
      </c>
      <c r="E241" s="72">
        <v>3000</v>
      </c>
      <c r="F241" s="71">
        <v>632</v>
      </c>
    </row>
    <row r="242" ht="22.5" spans="1:6">
      <c r="A242" s="44" t="s">
        <v>353</v>
      </c>
      <c r="B242" s="44"/>
      <c r="C242" s="45" t="s">
        <v>354</v>
      </c>
      <c r="D242" s="71">
        <v>12000</v>
      </c>
      <c r="E242" s="71">
        <v>12300</v>
      </c>
      <c r="F242" s="71">
        <v>10812</v>
      </c>
    </row>
    <row r="243" ht="22.5" spans="1:6">
      <c r="A243" s="44" t="s">
        <v>355</v>
      </c>
      <c r="B243" s="44"/>
      <c r="C243" s="45" t="s">
        <v>356</v>
      </c>
      <c r="D243" s="71">
        <v>2000</v>
      </c>
      <c r="E243" s="71">
        <v>332</v>
      </c>
      <c r="F243" s="71">
        <v>332</v>
      </c>
    </row>
    <row r="244" ht="45" spans="1:6">
      <c r="A244" s="175"/>
      <c r="B244" s="43"/>
      <c r="C244" s="69" t="s">
        <v>357</v>
      </c>
      <c r="D244" s="70">
        <f>SUM(D245:D246)</f>
        <v>15000</v>
      </c>
      <c r="E244" s="70">
        <f>SUM(E245:E246)</f>
        <v>15000</v>
      </c>
      <c r="F244" s="70">
        <f>SUM(F245:F246)</f>
        <v>9420</v>
      </c>
    </row>
    <row r="245" ht="18.75" customHeight="1" spans="1:6">
      <c r="A245" s="44" t="s">
        <v>358</v>
      </c>
      <c r="B245" s="44"/>
      <c r="C245" s="45" t="s">
        <v>359</v>
      </c>
      <c r="D245" s="71">
        <v>12000</v>
      </c>
      <c r="E245" s="71">
        <v>12000</v>
      </c>
      <c r="F245" s="71">
        <v>9420</v>
      </c>
    </row>
    <row r="246" ht="12" customHeight="1" spans="1:6">
      <c r="A246" s="44" t="s">
        <v>360</v>
      </c>
      <c r="B246" s="44"/>
      <c r="C246" s="45" t="s">
        <v>361</v>
      </c>
      <c r="D246" s="71">
        <v>3000</v>
      </c>
      <c r="E246" s="72">
        <v>3000</v>
      </c>
      <c r="F246" s="71">
        <v>0</v>
      </c>
    </row>
    <row r="247" spans="1:6">
      <c r="A247" s="175"/>
      <c r="B247" s="43"/>
      <c r="C247" s="69" t="s">
        <v>362</v>
      </c>
      <c r="D247" s="70">
        <f>SUM(D248:D249)</f>
        <v>2500</v>
      </c>
      <c r="E247" s="70">
        <f>SUM(E248:E249)</f>
        <v>0</v>
      </c>
      <c r="F247" s="70">
        <f>SUM(F248:F249)</f>
        <v>0</v>
      </c>
    </row>
    <row r="248" ht="33.75" spans="1:6">
      <c r="A248" s="44" t="s">
        <v>363</v>
      </c>
      <c r="B248" s="44"/>
      <c r="C248" s="45" t="s">
        <v>364</v>
      </c>
      <c r="D248" s="71">
        <v>1000</v>
      </c>
      <c r="E248" s="71">
        <v>0</v>
      </c>
      <c r="F248" s="71">
        <v>0</v>
      </c>
    </row>
    <row r="249" ht="22.5" spans="1:6">
      <c r="A249" s="44" t="s">
        <v>365</v>
      </c>
      <c r="B249" s="44"/>
      <c r="C249" s="45" t="s">
        <v>366</v>
      </c>
      <c r="D249" s="176">
        <v>1500</v>
      </c>
      <c r="E249" s="176">
        <v>0</v>
      </c>
      <c r="F249" s="176">
        <v>0</v>
      </c>
    </row>
    <row r="250" ht="33.75" spans="1:6">
      <c r="A250" s="175"/>
      <c r="B250" s="43"/>
      <c r="C250" s="69" t="s">
        <v>203</v>
      </c>
      <c r="D250" s="177">
        <f>SUM(D251:D252)</f>
        <v>82000</v>
      </c>
      <c r="E250" s="177">
        <f>SUM(E251:E252)</f>
        <v>77000</v>
      </c>
      <c r="F250" s="177">
        <f>SUM(F251:F252)</f>
        <v>73730</v>
      </c>
    </row>
    <row r="251" ht="12" customHeight="1" spans="1:6">
      <c r="A251" s="44" t="s">
        <v>367</v>
      </c>
      <c r="B251" s="44"/>
      <c r="C251" s="45" t="s">
        <v>368</v>
      </c>
      <c r="D251" s="176">
        <v>7000</v>
      </c>
      <c r="E251" s="176">
        <v>7000</v>
      </c>
      <c r="F251" s="176">
        <v>5691</v>
      </c>
    </row>
    <row r="252" ht="45" spans="1:6">
      <c r="A252" s="44" t="s">
        <v>369</v>
      </c>
      <c r="B252" s="44"/>
      <c r="C252" s="45" t="s">
        <v>370</v>
      </c>
      <c r="D252" s="176">
        <v>75000</v>
      </c>
      <c r="E252" s="176">
        <v>70000</v>
      </c>
      <c r="F252" s="176">
        <v>68039</v>
      </c>
    </row>
    <row r="253" spans="1:6">
      <c r="A253" s="43"/>
      <c r="B253" s="43"/>
      <c r="C253" s="69" t="s">
        <v>62</v>
      </c>
      <c r="D253" s="177">
        <f>SUM(D254:D276)</f>
        <v>158600</v>
      </c>
      <c r="E253" s="177">
        <f>SUM(E254:E276)</f>
        <v>128855</v>
      </c>
      <c r="F253" s="177">
        <f>SUM(F254:F276)</f>
        <v>113147</v>
      </c>
    </row>
    <row r="254" spans="1:6">
      <c r="A254" s="44" t="s">
        <v>371</v>
      </c>
      <c r="B254" s="44"/>
      <c r="C254" s="45" t="s">
        <v>372</v>
      </c>
      <c r="D254" s="176">
        <v>600</v>
      </c>
      <c r="E254" s="178">
        <v>500</v>
      </c>
      <c r="F254" s="176">
        <v>455</v>
      </c>
    </row>
    <row r="255" ht="22.5" spans="1:6">
      <c r="A255" s="44" t="s">
        <v>373</v>
      </c>
      <c r="B255" s="44"/>
      <c r="C255" s="45" t="s">
        <v>374</v>
      </c>
      <c r="D255" s="176">
        <v>5000</v>
      </c>
      <c r="E255" s="178">
        <v>4500</v>
      </c>
      <c r="F255" s="176">
        <v>4401</v>
      </c>
    </row>
    <row r="256" spans="1:6">
      <c r="A256" s="44" t="s">
        <v>375</v>
      </c>
      <c r="B256" s="44"/>
      <c r="C256" s="45" t="s">
        <v>376</v>
      </c>
      <c r="D256" s="176">
        <v>4000</v>
      </c>
      <c r="E256" s="176">
        <v>7993</v>
      </c>
      <c r="F256" s="176">
        <v>7993</v>
      </c>
    </row>
    <row r="257" ht="33.75" spans="1:6">
      <c r="A257" s="44" t="s">
        <v>377</v>
      </c>
      <c r="B257" s="44"/>
      <c r="C257" s="45" t="s">
        <v>378</v>
      </c>
      <c r="D257" s="176">
        <v>7000</v>
      </c>
      <c r="E257" s="176">
        <v>7917</v>
      </c>
      <c r="F257" s="176">
        <v>7917</v>
      </c>
    </row>
    <row r="258" ht="33.75" spans="1:6">
      <c r="A258" s="44" t="s">
        <v>379</v>
      </c>
      <c r="B258" s="44"/>
      <c r="C258" s="45" t="s">
        <v>380</v>
      </c>
      <c r="D258" s="176">
        <v>9000</v>
      </c>
      <c r="E258" s="176">
        <v>3107</v>
      </c>
      <c r="F258" s="176">
        <v>3107</v>
      </c>
    </row>
    <row r="259" ht="22.5" spans="1:6">
      <c r="A259" s="44" t="s">
        <v>381</v>
      </c>
      <c r="B259" s="44"/>
      <c r="C259" s="45" t="s">
        <v>382</v>
      </c>
      <c r="D259" s="176">
        <v>2000</v>
      </c>
      <c r="E259" s="176">
        <v>1100</v>
      </c>
      <c r="F259" s="176">
        <v>1040</v>
      </c>
    </row>
    <row r="260" spans="1:6">
      <c r="A260" s="44" t="s">
        <v>383</v>
      </c>
      <c r="B260" s="44"/>
      <c r="C260" s="45" t="s">
        <v>384</v>
      </c>
      <c r="D260" s="176">
        <v>4000</v>
      </c>
      <c r="E260" s="176">
        <v>615</v>
      </c>
      <c r="F260" s="176">
        <v>615</v>
      </c>
    </row>
    <row r="261" spans="1:6">
      <c r="A261" s="44" t="s">
        <v>385</v>
      </c>
      <c r="B261" s="44"/>
      <c r="C261" s="122" t="s">
        <v>386</v>
      </c>
      <c r="D261" s="176">
        <v>2000</v>
      </c>
      <c r="E261" s="176">
        <v>1500</v>
      </c>
      <c r="F261" s="176">
        <v>1472</v>
      </c>
    </row>
    <row r="262" ht="22.5" spans="1:6">
      <c r="A262" s="44" t="s">
        <v>387</v>
      </c>
      <c r="B262" s="44"/>
      <c r="C262" s="122" t="s">
        <v>388</v>
      </c>
      <c r="D262" s="176">
        <v>3500</v>
      </c>
      <c r="E262" s="176">
        <v>3000</v>
      </c>
      <c r="F262" s="176">
        <v>2930</v>
      </c>
    </row>
    <row r="263" ht="18.75" customHeight="1" spans="1:6">
      <c r="A263" s="44" t="s">
        <v>389</v>
      </c>
      <c r="B263" s="99"/>
      <c r="C263" s="122" t="s">
        <v>390</v>
      </c>
      <c r="D263" s="176">
        <v>5000</v>
      </c>
      <c r="E263" s="176">
        <v>5000</v>
      </c>
      <c r="F263" s="176">
        <v>3275</v>
      </c>
    </row>
    <row r="264" ht="12" customHeight="1" spans="1:6">
      <c r="A264" s="44" t="s">
        <v>391</v>
      </c>
      <c r="B264" s="99"/>
      <c r="C264" s="122" t="s">
        <v>392</v>
      </c>
      <c r="D264" s="176">
        <v>5000</v>
      </c>
      <c r="E264" s="176">
        <v>2775</v>
      </c>
      <c r="F264" s="176">
        <v>2775</v>
      </c>
    </row>
    <row r="265" spans="1:6">
      <c r="A265" s="44" t="s">
        <v>393</v>
      </c>
      <c r="B265" s="99"/>
      <c r="C265" s="122" t="s">
        <v>394</v>
      </c>
      <c r="D265" s="176">
        <v>13000</v>
      </c>
      <c r="E265" s="176">
        <v>11500</v>
      </c>
      <c r="F265" s="176">
        <v>10500</v>
      </c>
    </row>
    <row r="266" ht="33.75" spans="1:6">
      <c r="A266" s="44" t="s">
        <v>395</v>
      </c>
      <c r="B266" s="99"/>
      <c r="C266" s="122" t="s">
        <v>396</v>
      </c>
      <c r="D266" s="176">
        <v>10000</v>
      </c>
      <c r="E266" s="176">
        <v>4950</v>
      </c>
      <c r="F266" s="176">
        <v>3300</v>
      </c>
    </row>
    <row r="267" spans="1:6">
      <c r="A267" s="44" t="s">
        <v>397</v>
      </c>
      <c r="B267" s="44"/>
      <c r="C267" s="122" t="s">
        <v>398</v>
      </c>
      <c r="D267" s="176">
        <v>15000</v>
      </c>
      <c r="E267" s="176">
        <v>13000</v>
      </c>
      <c r="F267" s="176">
        <v>11997</v>
      </c>
    </row>
    <row r="268" spans="1:6">
      <c r="A268" s="44" t="s">
        <v>399</v>
      </c>
      <c r="B268" s="44"/>
      <c r="C268" s="122" t="s">
        <v>400</v>
      </c>
      <c r="D268" s="176">
        <v>1000</v>
      </c>
      <c r="E268" s="176">
        <v>93</v>
      </c>
      <c r="F268" s="176">
        <v>93</v>
      </c>
    </row>
    <row r="269" ht="22.5" spans="1:6">
      <c r="A269" s="44" t="s">
        <v>401</v>
      </c>
      <c r="B269" s="44"/>
      <c r="C269" s="122" t="s">
        <v>402</v>
      </c>
      <c r="D269" s="176">
        <v>9000</v>
      </c>
      <c r="E269" s="176">
        <v>9000</v>
      </c>
      <c r="F269" s="176">
        <v>4260</v>
      </c>
    </row>
    <row r="270" ht="33.75" spans="1:6">
      <c r="A270" s="44" t="s">
        <v>403</v>
      </c>
      <c r="B270" s="44"/>
      <c r="C270" s="122" t="s">
        <v>404</v>
      </c>
      <c r="D270" s="176">
        <v>12000</v>
      </c>
      <c r="E270" s="176">
        <v>9000</v>
      </c>
      <c r="F270" s="176">
        <v>7334</v>
      </c>
    </row>
    <row r="271" ht="45" spans="1:6">
      <c r="A271" s="44" t="s">
        <v>405</v>
      </c>
      <c r="B271" s="44"/>
      <c r="C271" s="122" t="s">
        <v>406</v>
      </c>
      <c r="D271" s="176">
        <v>7000</v>
      </c>
      <c r="E271" s="176">
        <v>6000</v>
      </c>
      <c r="F271" s="176">
        <v>4118</v>
      </c>
    </row>
    <row r="272" spans="1:6">
      <c r="A272" s="44" t="s">
        <v>407</v>
      </c>
      <c r="B272" s="44"/>
      <c r="C272" s="45" t="s">
        <v>408</v>
      </c>
      <c r="D272" s="178">
        <v>26000</v>
      </c>
      <c r="E272" s="178">
        <v>24100</v>
      </c>
      <c r="F272" s="178">
        <v>22680</v>
      </c>
    </row>
    <row r="273" ht="22.5" spans="1:6">
      <c r="A273" s="44" t="s">
        <v>409</v>
      </c>
      <c r="B273" s="44"/>
      <c r="C273" s="45" t="s">
        <v>410</v>
      </c>
      <c r="D273" s="178">
        <v>8000</v>
      </c>
      <c r="E273" s="178">
        <v>4992</v>
      </c>
      <c r="F273" s="178">
        <v>4992</v>
      </c>
    </row>
    <row r="274" ht="22.5" spans="1:6">
      <c r="A274" s="44" t="s">
        <v>411</v>
      </c>
      <c r="B274" s="44"/>
      <c r="C274" s="45" t="s">
        <v>412</v>
      </c>
      <c r="D274" s="176">
        <v>1500</v>
      </c>
      <c r="E274" s="176">
        <v>918</v>
      </c>
      <c r="F274" s="176">
        <v>918</v>
      </c>
    </row>
    <row r="275" spans="1:6">
      <c r="A275" s="44" t="s">
        <v>413</v>
      </c>
      <c r="B275" s="44"/>
      <c r="C275" s="45" t="s">
        <v>414</v>
      </c>
      <c r="D275" s="176">
        <v>4000</v>
      </c>
      <c r="E275" s="176">
        <v>4000</v>
      </c>
      <c r="F275" s="176">
        <v>3680</v>
      </c>
    </row>
    <row r="276" spans="1:6">
      <c r="A276" s="44" t="s">
        <v>415</v>
      </c>
      <c r="B276" s="44"/>
      <c r="C276" s="45" t="s">
        <v>416</v>
      </c>
      <c r="D276" s="176">
        <v>5000</v>
      </c>
      <c r="E276" s="176">
        <v>3295</v>
      </c>
      <c r="F276" s="176">
        <v>3295</v>
      </c>
    </row>
    <row r="277" ht="22.5" spans="1:6">
      <c r="A277" s="43"/>
      <c r="B277" s="43"/>
      <c r="C277" s="69" t="s">
        <v>417</v>
      </c>
      <c r="D277" s="177">
        <f>SUM(D278:D288)</f>
        <v>71600</v>
      </c>
      <c r="E277" s="177">
        <f>SUM(E278:E288)</f>
        <v>57192</v>
      </c>
      <c r="F277" s="177">
        <f>SUM(F278:F288)</f>
        <v>52963</v>
      </c>
    </row>
    <row r="278" spans="1:6">
      <c r="A278" s="44" t="s">
        <v>418</v>
      </c>
      <c r="B278" s="44"/>
      <c r="C278" s="45" t="s">
        <v>419</v>
      </c>
      <c r="D278" s="176">
        <v>9000</v>
      </c>
      <c r="E278" s="176">
        <v>13365</v>
      </c>
      <c r="F278" s="176">
        <v>13365</v>
      </c>
    </row>
    <row r="279" ht="33.75" spans="1:6">
      <c r="A279" s="44" t="s">
        <v>420</v>
      </c>
      <c r="B279" s="44"/>
      <c r="C279" s="45" t="s">
        <v>421</v>
      </c>
      <c r="D279" s="176">
        <v>7000</v>
      </c>
      <c r="E279" s="176">
        <v>7000</v>
      </c>
      <c r="F279" s="176">
        <v>6853</v>
      </c>
    </row>
    <row r="280" ht="33.75" spans="1:6">
      <c r="A280" s="44" t="s">
        <v>422</v>
      </c>
      <c r="B280" s="44"/>
      <c r="C280" s="45" t="s">
        <v>423</v>
      </c>
      <c r="D280" s="176">
        <v>3000</v>
      </c>
      <c r="E280" s="176">
        <v>3000</v>
      </c>
      <c r="F280" s="176">
        <v>2614</v>
      </c>
    </row>
    <row r="281" ht="22.5" spans="1:6">
      <c r="A281" s="44" t="s">
        <v>424</v>
      </c>
      <c r="B281" s="44"/>
      <c r="C281" s="45" t="s">
        <v>425</v>
      </c>
      <c r="D281" s="176">
        <v>3000</v>
      </c>
      <c r="E281" s="176">
        <v>500</v>
      </c>
      <c r="F281" s="176">
        <v>499</v>
      </c>
    </row>
    <row r="282" ht="22.5" spans="1:6">
      <c r="A282" s="44" t="s">
        <v>426</v>
      </c>
      <c r="B282" s="44"/>
      <c r="C282" s="45" t="s">
        <v>427</v>
      </c>
      <c r="D282" s="176">
        <v>600</v>
      </c>
      <c r="E282" s="176">
        <v>185</v>
      </c>
      <c r="F282" s="176">
        <v>185</v>
      </c>
    </row>
    <row r="283" ht="22.5" spans="1:6">
      <c r="A283" s="44" t="s">
        <v>428</v>
      </c>
      <c r="B283" s="44"/>
      <c r="C283" s="45" t="s">
        <v>429</v>
      </c>
      <c r="D283" s="176">
        <v>1000</v>
      </c>
      <c r="E283" s="176">
        <v>300</v>
      </c>
      <c r="F283" s="176">
        <v>219</v>
      </c>
    </row>
    <row r="284" ht="33.75" spans="1:6">
      <c r="A284" s="44" t="s">
        <v>430</v>
      </c>
      <c r="B284" s="44"/>
      <c r="C284" s="45" t="s">
        <v>431</v>
      </c>
      <c r="D284" s="176">
        <v>5000</v>
      </c>
      <c r="E284" s="176">
        <v>2000</v>
      </c>
      <c r="F284" s="176">
        <v>1993</v>
      </c>
    </row>
    <row r="285" ht="22.5" spans="1:6">
      <c r="A285" s="44" t="s">
        <v>432</v>
      </c>
      <c r="B285" s="44"/>
      <c r="C285" s="45" t="s">
        <v>433</v>
      </c>
      <c r="D285" s="176">
        <v>7000</v>
      </c>
      <c r="E285" s="176">
        <v>7000</v>
      </c>
      <c r="F285" s="176">
        <v>6486</v>
      </c>
    </row>
    <row r="286" ht="22.5" spans="1:6">
      <c r="A286" s="44" t="s">
        <v>434</v>
      </c>
      <c r="B286" s="44"/>
      <c r="C286" s="45" t="s">
        <v>435</v>
      </c>
      <c r="D286" s="176">
        <v>1000</v>
      </c>
      <c r="E286" s="176">
        <v>1000</v>
      </c>
      <c r="F286" s="176">
        <v>901</v>
      </c>
    </row>
    <row r="287" spans="1:6">
      <c r="A287" s="44" t="s">
        <v>436</v>
      </c>
      <c r="B287" s="44"/>
      <c r="C287" s="45" t="s">
        <v>437</v>
      </c>
      <c r="D287" s="176">
        <v>25000</v>
      </c>
      <c r="E287" s="178">
        <v>9500</v>
      </c>
      <c r="F287" s="176">
        <v>8964</v>
      </c>
    </row>
    <row r="288" spans="1:6">
      <c r="A288" s="44" t="s">
        <v>438</v>
      </c>
      <c r="B288" s="44"/>
      <c r="C288" s="45" t="s">
        <v>439</v>
      </c>
      <c r="D288" s="176">
        <v>10000</v>
      </c>
      <c r="E288" s="176">
        <v>13342</v>
      </c>
      <c r="F288" s="176">
        <v>10884</v>
      </c>
    </row>
    <row r="289" ht="22.5" spans="1:6">
      <c r="A289" s="43"/>
      <c r="B289" s="43"/>
      <c r="C289" s="69" t="s">
        <v>440</v>
      </c>
      <c r="D289" s="177">
        <f>SUM(D290:D293)</f>
        <v>18000</v>
      </c>
      <c r="E289" s="177">
        <f>SUM(E290:E293)</f>
        <v>15561</v>
      </c>
      <c r="F289" s="177">
        <f>SUM(F290:F293)</f>
        <v>15900</v>
      </c>
    </row>
    <row r="290" spans="1:6">
      <c r="A290" s="44" t="s">
        <v>441</v>
      </c>
      <c r="B290" s="44"/>
      <c r="C290" s="45" t="s">
        <v>442</v>
      </c>
      <c r="D290" s="176">
        <v>8000</v>
      </c>
      <c r="E290" s="176">
        <v>5500</v>
      </c>
      <c r="F290" s="176">
        <v>5199</v>
      </c>
    </row>
    <row r="291" ht="33.75" spans="1:6">
      <c r="A291" s="44" t="s">
        <v>443</v>
      </c>
      <c r="B291" s="44"/>
      <c r="C291" s="45" t="s">
        <v>444</v>
      </c>
      <c r="D291" s="178">
        <v>7000</v>
      </c>
      <c r="E291" s="178">
        <v>9500</v>
      </c>
      <c r="F291" s="178">
        <v>10161</v>
      </c>
    </row>
    <row r="292" spans="1:6">
      <c r="A292" s="44" t="s">
        <v>445</v>
      </c>
      <c r="B292" s="44"/>
      <c r="C292" s="45" t="s">
        <v>446</v>
      </c>
      <c r="D292" s="176">
        <v>1000</v>
      </c>
      <c r="E292" s="176">
        <v>0</v>
      </c>
      <c r="F292" s="176">
        <v>0</v>
      </c>
    </row>
    <row r="293" ht="45" spans="1:6">
      <c r="A293" s="44" t="s">
        <v>447</v>
      </c>
      <c r="B293" s="44"/>
      <c r="C293" s="45" t="s">
        <v>448</v>
      </c>
      <c r="D293" s="176">
        <v>2000</v>
      </c>
      <c r="E293" s="176">
        <v>561</v>
      </c>
      <c r="F293" s="176">
        <v>540</v>
      </c>
    </row>
    <row r="294" spans="1:6">
      <c r="A294" s="175"/>
      <c r="B294" s="43"/>
      <c r="C294" s="69" t="s">
        <v>15</v>
      </c>
      <c r="D294" s="179">
        <f>+D295</f>
        <v>160000</v>
      </c>
      <c r="E294" s="179">
        <f t="shared" ref="E294:E297" si="17">+E295</f>
        <v>100000</v>
      </c>
      <c r="F294" s="179">
        <f t="shared" ref="F294:F297" si="18">+F295</f>
        <v>89242</v>
      </c>
    </row>
    <row r="295" spans="1:6">
      <c r="A295" s="43"/>
      <c r="B295" s="43"/>
      <c r="C295" s="69" t="s">
        <v>449</v>
      </c>
      <c r="D295" s="179">
        <f>+D296</f>
        <v>160000</v>
      </c>
      <c r="E295" s="179">
        <f t="shared" si="17"/>
        <v>100000</v>
      </c>
      <c r="F295" s="179">
        <f t="shared" si="18"/>
        <v>89242</v>
      </c>
    </row>
    <row r="296" spans="1:6">
      <c r="A296" s="44" t="s">
        <v>450</v>
      </c>
      <c r="B296" s="44"/>
      <c r="C296" s="45" t="s">
        <v>449</v>
      </c>
      <c r="D296" s="178">
        <v>160000</v>
      </c>
      <c r="E296" s="178">
        <v>100000</v>
      </c>
      <c r="F296" s="178">
        <v>89242</v>
      </c>
    </row>
    <row r="297" spans="1:6">
      <c r="A297" s="175"/>
      <c r="B297" s="43"/>
      <c r="C297" s="69" t="s">
        <v>16</v>
      </c>
      <c r="D297" s="179">
        <f>+D298</f>
        <v>17700</v>
      </c>
      <c r="E297" s="179">
        <f t="shared" si="17"/>
        <v>20000</v>
      </c>
      <c r="F297" s="179">
        <f t="shared" si="18"/>
        <v>21503</v>
      </c>
    </row>
    <row r="298" spans="1:6">
      <c r="A298" s="43"/>
      <c r="B298" s="43"/>
      <c r="C298" s="69" t="s">
        <v>451</v>
      </c>
      <c r="D298" s="179">
        <f>SUM(D299:D302)</f>
        <v>17700</v>
      </c>
      <c r="E298" s="179">
        <f>SUM(E299:E302)</f>
        <v>20000</v>
      </c>
      <c r="F298" s="179">
        <f>SUM(F299:F302)</f>
        <v>21503</v>
      </c>
    </row>
    <row r="299" ht="33.75" spans="1:6">
      <c r="A299" s="44" t="s">
        <v>452</v>
      </c>
      <c r="B299" s="44"/>
      <c r="C299" s="45" t="s">
        <v>453</v>
      </c>
      <c r="D299" s="178">
        <v>17000</v>
      </c>
      <c r="E299" s="178">
        <v>20000</v>
      </c>
      <c r="F299" s="178">
        <v>21503</v>
      </c>
    </row>
    <row r="300" spans="1:6">
      <c r="A300" s="44" t="s">
        <v>454</v>
      </c>
      <c r="B300" s="44"/>
      <c r="C300" s="45" t="s">
        <v>455</v>
      </c>
      <c r="D300" s="178">
        <v>300</v>
      </c>
      <c r="E300" s="178">
        <v>0</v>
      </c>
      <c r="F300" s="178">
        <v>0</v>
      </c>
    </row>
    <row r="301" spans="1:6">
      <c r="A301" s="44" t="s">
        <v>456</v>
      </c>
      <c r="B301" s="44"/>
      <c r="C301" s="45" t="s">
        <v>457</v>
      </c>
      <c r="D301" s="178">
        <v>300</v>
      </c>
      <c r="E301" s="178">
        <v>0</v>
      </c>
      <c r="F301" s="178">
        <v>0</v>
      </c>
    </row>
    <row r="302" spans="1:6">
      <c r="A302" s="44" t="s">
        <v>458</v>
      </c>
      <c r="B302" s="44"/>
      <c r="C302" s="45" t="s">
        <v>459</v>
      </c>
      <c r="D302" s="178">
        <v>100</v>
      </c>
      <c r="E302" s="178">
        <v>0</v>
      </c>
      <c r="F302" s="178">
        <v>0</v>
      </c>
    </row>
    <row r="303" spans="1:6">
      <c r="A303" s="175"/>
      <c r="B303" s="43"/>
      <c r="C303" s="69" t="s">
        <v>17</v>
      </c>
      <c r="D303" s="179">
        <f>D304</f>
        <v>10000</v>
      </c>
      <c r="E303" s="179">
        <f>E304</f>
        <v>5982</v>
      </c>
      <c r="F303" s="179">
        <f>F304</f>
        <v>4782</v>
      </c>
    </row>
    <row r="304" spans="1:6">
      <c r="A304" s="43"/>
      <c r="B304" s="43"/>
      <c r="C304" s="69" t="s">
        <v>17</v>
      </c>
      <c r="D304" s="179">
        <f>D305</f>
        <v>10000</v>
      </c>
      <c r="E304" s="179">
        <f>E305</f>
        <v>5982</v>
      </c>
      <c r="F304" s="179">
        <f>F305</f>
        <v>4782</v>
      </c>
    </row>
    <row r="305" spans="1:6">
      <c r="A305" s="44" t="s">
        <v>460</v>
      </c>
      <c r="B305" s="44"/>
      <c r="C305" s="45" t="s">
        <v>17</v>
      </c>
      <c r="D305" s="178">
        <v>10000</v>
      </c>
      <c r="E305" s="178">
        <v>5982</v>
      </c>
      <c r="F305" s="178">
        <v>4782</v>
      </c>
    </row>
    <row r="306" spans="1:6">
      <c r="A306" s="175"/>
      <c r="B306" s="43"/>
      <c r="C306" s="69" t="s">
        <v>18</v>
      </c>
      <c r="D306" s="179">
        <f>+D307+D309</f>
        <v>5300</v>
      </c>
      <c r="E306" s="179">
        <f>+E307+E309</f>
        <v>3521</v>
      </c>
      <c r="F306" s="179">
        <f>+F307+F309</f>
        <v>13677</v>
      </c>
    </row>
    <row r="307" ht="22.5" spans="1:6">
      <c r="A307" s="43"/>
      <c r="B307" s="43"/>
      <c r="C307" s="69" t="s">
        <v>461</v>
      </c>
      <c r="D307" s="177">
        <f>+D308</f>
        <v>1000</v>
      </c>
      <c r="E307" s="177">
        <f>+E308</f>
        <v>0</v>
      </c>
      <c r="F307" s="177">
        <f>+F308</f>
        <v>0</v>
      </c>
    </row>
    <row r="308" spans="1:6">
      <c r="A308" s="44" t="s">
        <v>462</v>
      </c>
      <c r="B308" s="44"/>
      <c r="C308" s="45" t="s">
        <v>463</v>
      </c>
      <c r="D308" s="176">
        <v>1000</v>
      </c>
      <c r="E308" s="176">
        <v>0</v>
      </c>
      <c r="F308" s="176">
        <v>0</v>
      </c>
    </row>
    <row r="309" ht="22.5" spans="1:6">
      <c r="A309" s="43"/>
      <c r="B309" s="43"/>
      <c r="C309" s="69" t="s">
        <v>464</v>
      </c>
      <c r="D309" s="177">
        <f>+D310+D311</f>
        <v>4300</v>
      </c>
      <c r="E309" s="177">
        <f>+E310+E311</f>
        <v>3521</v>
      </c>
      <c r="F309" s="177">
        <f>+F310+F311</f>
        <v>13677</v>
      </c>
    </row>
    <row r="310" spans="1:6">
      <c r="A310" s="44" t="s">
        <v>465</v>
      </c>
      <c r="B310" s="44"/>
      <c r="C310" s="45" t="s">
        <v>466</v>
      </c>
      <c r="D310" s="176">
        <v>300</v>
      </c>
      <c r="E310" s="176">
        <v>0</v>
      </c>
      <c r="F310" s="176">
        <v>0</v>
      </c>
    </row>
    <row r="311" ht="22.5" spans="1:6">
      <c r="A311" s="44" t="s">
        <v>467</v>
      </c>
      <c r="B311" s="44"/>
      <c r="C311" s="45" t="s">
        <v>464</v>
      </c>
      <c r="D311" s="176">
        <v>4000</v>
      </c>
      <c r="E311" s="176">
        <v>3521</v>
      </c>
      <c r="F311" s="176">
        <v>13677</v>
      </c>
    </row>
  </sheetData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G19" sqref="G19"/>
    </sheetView>
  </sheetViews>
  <sheetFormatPr defaultColWidth="9" defaultRowHeight="15" outlineLevelCol="6"/>
  <cols>
    <col min="2" max="2" width="10.2857142857143" customWidth="1"/>
    <col min="3" max="3" width="10" customWidth="1"/>
    <col min="4" max="4" width="19.7142857142857" customWidth="1"/>
    <col min="5" max="5" width="11.1428571428571" customWidth="1"/>
    <col min="6" max="6" width="13.1428571428571" customWidth="1"/>
    <col min="7" max="7" width="14" customWidth="1"/>
    <col min="9" max="9" width="12.2857142857143"/>
  </cols>
  <sheetData>
    <row r="1" spans="1:1">
      <c r="A1" t="s">
        <v>468</v>
      </c>
    </row>
    <row r="3" ht="10" customHeight="1"/>
    <row r="6" spans="2:7">
      <c r="B6" s="1" t="s">
        <v>469</v>
      </c>
      <c r="C6" s="1" t="s">
        <v>470</v>
      </c>
      <c r="D6" s="2" t="s">
        <v>471</v>
      </c>
      <c r="E6" s="2" t="s">
        <v>472</v>
      </c>
      <c r="F6" s="3" t="s">
        <v>473</v>
      </c>
      <c r="G6" s="2" t="s">
        <v>474</v>
      </c>
    </row>
    <row r="7" spans="2:7">
      <c r="B7" s="4" t="s">
        <v>475</v>
      </c>
      <c r="C7" s="5"/>
      <c r="D7" s="5"/>
      <c r="E7" s="5"/>
      <c r="F7" s="6"/>
      <c r="G7" s="6"/>
    </row>
    <row r="8" ht="51" spans="2:7">
      <c r="B8" s="7" t="s">
        <v>228</v>
      </c>
      <c r="C8" s="7" t="s">
        <v>476</v>
      </c>
      <c r="D8" s="8" t="s">
        <v>229</v>
      </c>
      <c r="E8" s="7" t="s">
        <v>477</v>
      </c>
      <c r="F8" s="9">
        <v>600000</v>
      </c>
      <c r="G8" s="9">
        <v>0</v>
      </c>
    </row>
    <row r="9" ht="38" customHeight="1" spans="2:7">
      <c r="B9" s="10" t="s">
        <v>478</v>
      </c>
      <c r="C9" s="11" t="s">
        <v>479</v>
      </c>
      <c r="D9" s="12"/>
      <c r="E9" s="13"/>
      <c r="F9" s="14" t="s">
        <v>93</v>
      </c>
      <c r="G9" s="14" t="s">
        <v>93</v>
      </c>
    </row>
    <row r="10" ht="63.75" spans="2:7">
      <c r="B10" s="15" t="s">
        <v>251</v>
      </c>
      <c r="C10" s="15" t="s">
        <v>230</v>
      </c>
      <c r="D10" s="16" t="s">
        <v>480</v>
      </c>
      <c r="E10" s="15" t="s">
        <v>481</v>
      </c>
      <c r="F10" s="17">
        <v>5188</v>
      </c>
      <c r="G10" s="17">
        <v>5188</v>
      </c>
    </row>
    <row r="11" spans="2:7">
      <c r="B11" s="18" t="s">
        <v>482</v>
      </c>
      <c r="C11" s="19"/>
      <c r="D11" s="19"/>
      <c r="E11" s="19"/>
      <c r="F11" s="20"/>
      <c r="G11" s="20"/>
    </row>
    <row r="12" ht="25.5" spans="2:7">
      <c r="B12" s="15" t="s">
        <v>311</v>
      </c>
      <c r="C12" s="15" t="s">
        <v>230</v>
      </c>
      <c r="D12" s="16" t="s">
        <v>483</v>
      </c>
      <c r="E12" s="15" t="s">
        <v>481</v>
      </c>
      <c r="F12" s="17" t="s">
        <v>484</v>
      </c>
      <c r="G12" s="17" t="s">
        <v>484</v>
      </c>
    </row>
    <row r="13" ht="25.5" spans="2:7">
      <c r="B13" s="15" t="s">
        <v>313</v>
      </c>
      <c r="C13" s="15"/>
      <c r="D13" s="16" t="s">
        <v>485</v>
      </c>
      <c r="E13" s="15" t="s">
        <v>481</v>
      </c>
      <c r="F13" s="17">
        <v>7000</v>
      </c>
      <c r="G13" s="17">
        <v>7000</v>
      </c>
    </row>
    <row r="14" ht="38.25" spans="2:7">
      <c r="B14" s="21" t="s">
        <v>321</v>
      </c>
      <c r="C14" s="21" t="s">
        <v>486</v>
      </c>
      <c r="D14" s="16" t="s">
        <v>487</v>
      </c>
      <c r="E14" s="15" t="s">
        <v>477</v>
      </c>
      <c r="F14" s="22">
        <v>20000</v>
      </c>
      <c r="G14" s="22">
        <v>0</v>
      </c>
    </row>
    <row r="15" ht="25.5" spans="2:7">
      <c r="B15" s="21" t="s">
        <v>327</v>
      </c>
      <c r="C15" s="21" t="s">
        <v>488</v>
      </c>
      <c r="D15" s="23" t="s">
        <v>489</v>
      </c>
      <c r="E15" s="21" t="s">
        <v>481</v>
      </c>
      <c r="F15" s="24">
        <v>25000</v>
      </c>
      <c r="G15" s="24">
        <v>25000</v>
      </c>
    </row>
    <row r="16" ht="54" customHeight="1" spans="2:7">
      <c r="B16" s="25" t="s">
        <v>329</v>
      </c>
      <c r="C16" s="25" t="s">
        <v>230</v>
      </c>
      <c r="D16" s="25" t="s">
        <v>490</v>
      </c>
      <c r="E16" s="25" t="s">
        <v>477</v>
      </c>
      <c r="F16" s="26">
        <v>72423</v>
      </c>
      <c r="G16" s="26">
        <v>57570</v>
      </c>
    </row>
    <row r="17" ht="38.25" spans="2:7">
      <c r="B17" s="25" t="s">
        <v>104</v>
      </c>
      <c r="C17" s="25" t="s">
        <v>230</v>
      </c>
      <c r="D17" s="27" t="s">
        <v>491</v>
      </c>
      <c r="E17" s="21" t="s">
        <v>481</v>
      </c>
      <c r="F17" s="25">
        <v>5286</v>
      </c>
      <c r="G17" s="25">
        <v>5286</v>
      </c>
    </row>
  </sheetData>
  <mergeCells count="2">
    <mergeCell ref="B7:F7"/>
    <mergeCell ref="B11:F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Plan</vt:lpstr>
      <vt:lpstr>OSA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Ju Korisnik</cp:lastModifiedBy>
  <dcterms:created xsi:type="dcterms:W3CDTF">2018-12-11T17:49:00Z</dcterms:created>
  <cp:lastPrinted>2022-12-14T14:51:00Z</cp:lastPrinted>
  <dcterms:modified xsi:type="dcterms:W3CDTF">2025-04-25T11:58:06Z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F5A05DB611A040A29A2C320AE6C250A9_12</vt:lpwstr>
  </property>
  <property fmtid="{D5CDD505-2E9C-101B-9397-08002B2CF9AE}" pid="3" name="KSOProductBuildVer">
    <vt:lpwstr>1033-12.2.0.20795</vt:lpwstr>
  </property>
</Properties>
</file>